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7696F348-CE52-4893-8B75-125A2F6ED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D56" i="3"/>
  <c r="D101" i="5"/>
  <c r="D102" i="5"/>
  <c r="D103" i="5"/>
  <c r="D106" i="5"/>
  <c r="D112" i="5"/>
  <c r="D114" i="5"/>
  <c r="D116" i="5"/>
  <c r="D124" i="5"/>
  <c r="D134" i="5"/>
  <c r="C134" i="5"/>
  <c r="C124" i="5"/>
  <c r="C116" i="5"/>
  <c r="C114" i="5"/>
  <c r="C112" i="5"/>
  <c r="C106" i="5"/>
  <c r="C103" i="5"/>
  <c r="D99" i="5"/>
  <c r="D93" i="5"/>
  <c r="D91" i="5"/>
  <c r="D90" i="5" s="1"/>
  <c r="D81" i="5"/>
  <c r="D75" i="5"/>
  <c r="D72" i="5"/>
  <c r="D63" i="5"/>
  <c r="D50" i="5"/>
  <c r="C93" i="5"/>
  <c r="C99" i="5"/>
  <c r="C91" i="5"/>
  <c r="C90" i="5" s="1"/>
  <c r="C81" i="5"/>
  <c r="C75" i="5"/>
  <c r="C72" i="5"/>
  <c r="C63" i="5"/>
  <c r="C50" i="5"/>
  <c r="D38" i="5"/>
  <c r="C38" i="5"/>
  <c r="D21" i="5"/>
  <c r="C21" i="5"/>
  <c r="D29" i="5"/>
  <c r="C29" i="5"/>
  <c r="C102" i="5" l="1"/>
  <c r="C101" i="5" s="1"/>
  <c r="D62" i="5"/>
  <c r="D49" i="5" s="1"/>
  <c r="C62" i="5"/>
  <c r="D16" i="5"/>
  <c r="C16" i="5"/>
  <c r="C22" i="4"/>
  <c r="C26" i="4"/>
  <c r="C17" i="4"/>
  <c r="C49" i="5" l="1"/>
  <c r="C83" i="2"/>
  <c r="C81" i="2"/>
  <c r="C79" i="2"/>
  <c r="C73" i="2"/>
  <c r="C70" i="2"/>
  <c r="C64" i="2"/>
  <c r="C58" i="2"/>
  <c r="C48" i="2"/>
  <c r="C39" i="2"/>
  <c r="C36" i="2"/>
  <c r="C30" i="2"/>
  <c r="C27" i="2"/>
  <c r="C21" i="2"/>
  <c r="C11" i="2"/>
  <c r="C41" i="3"/>
  <c r="C50" i="3"/>
  <c r="C103" i="3"/>
  <c r="C98" i="3"/>
  <c r="G120" i="3"/>
  <c r="F120" i="3"/>
  <c r="E120" i="3"/>
  <c r="D120" i="3"/>
  <c r="G110" i="3"/>
  <c r="F110" i="3"/>
  <c r="E110" i="3"/>
  <c r="D110" i="3"/>
  <c r="C110" i="3"/>
  <c r="C120" i="3"/>
  <c r="C167" i="3"/>
  <c r="C159" i="3"/>
  <c r="C155" i="3"/>
  <c r="C148" i="3"/>
  <c r="C144" i="3"/>
  <c r="C127" i="3"/>
  <c r="C134" i="3"/>
  <c r="C92" i="3"/>
  <c r="C82" i="3"/>
  <c r="E76" i="3"/>
  <c r="D76" i="3"/>
  <c r="E64" i="3"/>
  <c r="D64" i="3"/>
  <c r="C64" i="3"/>
  <c r="C56" i="3"/>
  <c r="C32" i="3"/>
  <c r="C113" i="2"/>
  <c r="C103" i="2"/>
  <c r="C96" i="2"/>
  <c r="C191" i="2"/>
  <c r="C163" i="2"/>
  <c r="C167" i="2"/>
  <c r="C170" i="2"/>
  <c r="C173" i="2"/>
  <c r="C176" i="2"/>
  <c r="C178" i="2"/>
  <c r="C182" i="2"/>
  <c r="C194" i="2"/>
  <c r="C211" i="2"/>
  <c r="C210" i="2" s="1"/>
  <c r="C147" i="2"/>
  <c r="C145" i="2"/>
  <c r="C142" i="2"/>
  <c r="C138" i="2"/>
  <c r="C133" i="2"/>
  <c r="C130" i="2"/>
  <c r="C127" i="2"/>
  <c r="C124" i="2"/>
  <c r="C200" i="2"/>
  <c r="C160" i="2"/>
  <c r="C157" i="2"/>
  <c r="C153" i="2"/>
  <c r="C76" i="3" l="1"/>
  <c r="C156" i="2"/>
  <c r="C166" i="2"/>
  <c r="C181" i="2"/>
  <c r="C123" i="2"/>
  <c r="C69" i="2"/>
  <c r="C57" i="2"/>
  <c r="C10" i="2"/>
  <c r="C95" i="2" l="1"/>
  <c r="C9" i="2"/>
  <c r="C94" i="2" l="1"/>
  <c r="H3" i="8"/>
  <c r="A3" i="8"/>
  <c r="H2" i="8"/>
  <c r="H1" i="8"/>
  <c r="A1" i="8"/>
  <c r="C31" i="7"/>
  <c r="C8" i="7"/>
  <c r="C16" i="6"/>
  <c r="C8" i="6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21" i="6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<sst xmlns="http://schemas.openxmlformats.org/spreadsheetml/2006/main" count="898" uniqueCount="632">
  <si>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</si>
  <si>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</si>
  <si>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</si>
  <si>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</si>
  <si>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</si>
  <si>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</si>
  <si>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</si>
  <si>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</si>
  <si>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</si>
  <si>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</si>
  <si>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</si>
  <si>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</si>
  <si>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</si>
  <si>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</si>
  <si>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</si>
  <si>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</si>
  <si>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</si>
  <si>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</si>
  <si>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</si>
  <si>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</si>
  <si>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</si>
  <si>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</si>
  <si>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</si>
  <si>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</si>
  <si>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</si>
  <si>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</si>
  <si>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</si>
  <si>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</si>
  <si>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</si>
  <si>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</si>
  <si>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</si>
  <si>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</si>
  <si>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</si>
  <si>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</si>
  <si>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</si>
  <si>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</si>
  <si>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</si>
  <si>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</si>
  <si>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</si>
  <si>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</si>
  <si>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</si>
  <si>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</si>
  <si>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</si>
  <si>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</si>
  <si>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</si>
  <si>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</si>
  <si>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</si>
  <si>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</si>
  <si>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</si>
  <si>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</si>
  <si>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</si>
  <si>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</si>
  <si>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</si>
  <si>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</si>
  <si>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</si>
  <si>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</si>
  <si>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</si>
  <si>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</si>
  <si>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</si>
  <si>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</si>
  <si>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</si>
  <si>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</si>
  <si>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</si>
  <si>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</si>
  <si>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</si>
  <si>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</si>
  <si>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</si>
  <si>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</si>
  <si>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</si>
  <si>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</si>
  <si>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</si>
  <si>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</si>
  <si>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</si>
  <si>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</si>
  <si>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</si>
  <si>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</si>
  <si>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</si>
  <si>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</si>
  <si>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</si>
  <si>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</si>
  <si>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</si>
  <si>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</si>
  <si>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</si>
  <si>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</si>
  <si>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</si>
  <si>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</si>
  <si>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</si>
  <si>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</si>
  <si>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</si>
  <si>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</si>
  <si>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</si>
  <si>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</si>
  <si>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</si>
  <si>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</si>
  <si>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</si>
  <si>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</si>
  <si>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</si>
  <si>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</si>
  <si>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</si>
  <si>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</si>
  <si>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</si>
  <si>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</si>
  <si>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</si>
  <si>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</si>
  <si>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</si>
  <si>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</si>
  <si>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</si>
  <si>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</si>
  <si>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</si>
  <si>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</si>
  <si>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</si>
  <si>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</si>
  <si>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</si>
  <si>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</si>
  <si>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</si>
  <si>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</si>
  <si>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</si>
  <si>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</si>
  <si>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</si>
  <si>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</si>
  <si>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</si>
  <si>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</si>
  <si>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</si>
  <si>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</si>
  <si>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</si>
  <si>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</si>
  <si>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</si>
  <si>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</si>
  <si>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</si>
  <si>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</si>
  <si>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</si>
  <si>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</si>
  <si>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</si>
  <si>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</si>
  <si>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</si>
  <si>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</si>
  <si>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</si>
  <si>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</si>
  <si>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</si>
  <si>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</si>
  <si>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</si>
  <si>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</si>
  <si>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</si>
  <si>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</si>
  <si>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</si>
  <si>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</si>
  <si>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</si>
  <si>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</si>
  <si>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</si>
  <si>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</si>
  <si>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</si>
  <si>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</si>
  <si>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</si>
  <si>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</si>
  <si>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</si>
  <si>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</si>
  <si>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</si>
  <si>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</si>
  <si>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</si>
  <si>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</si>
  <si>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</si>
  <si>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</si>
  <si>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</si>
  <si>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</si>
  <si>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</si>
  <si>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</si>
  <si>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</si>
  <si>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</si>
  <si>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</si>
  <si>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</si>
  <si>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</si>
  <si>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</si>
  <si>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</si>
  <si>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</si>
  <si>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</si>
  <si>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</si>
  <si>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</si>
  <si>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</si>
  <si>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</si>
  <si>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</si>
  <si>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</si>
  <si>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</si>
  <si>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</si>
  <si>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</si>
  <si>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</si>
  <si>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</si>
  <si>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</si>
  <si>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</si>
  <si>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</si>
  <si>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</si>
  <si>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</si>
  <si>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</si>
  <si>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</si>
  <si>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</si>
  <si>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</si>
  <si>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</si>
  <si>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</si>
  <si>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</si>
  <si>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</si>
  <si>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</si>
  <si>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</si>
  <si>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</si>
  <si>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</si>
  <si>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</si>
  <si>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</si>
  <si>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</si>
  <si>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</si>
  <si>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</si>
  <si>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</si>
  <si>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</si>
  <si>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</si>
  <si>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</si>
  <si>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</si>
  <si>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</si>
  <si>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</si>
  <si>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</si>
  <si>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</si>
  <si>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</si>
  <si>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</si>
  <si>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</si>
  <si>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</si>
  <si>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</si>
  <si>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</si>
  <si>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</si>
  <si>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</si>
  <si>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</si>
  <si>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</si>
  <si>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</si>
  <si>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</si>
  <si>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</si>
  <si>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</si>
  <si>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</si>
  <si>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</si>
  <si>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</si>
  <si>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</si>
  <si>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</si>
  <si>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</si>
  <si>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</si>
  <si>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</si>
  <si>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</si>
  <si>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</si>
  <si>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</si>
  <si>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</si>
  <si>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</si>
  <si>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</si>
  <si>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</si>
  <si>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</si>
  <si>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</si>
  <si>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</si>
  <si>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</si>
  <si>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</si>
  <si>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</si>
  <si>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</si>
  <si>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</si>
  <si>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</si>
  <si>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</si>
  <si>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</si>
  <si>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</si>
  <si>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</si>
  <si>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</si>
  <si>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</si>
  <si>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</si>
  <si>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</si>
  <si>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</si>
  <si>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</si>
  <si>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</si>
  <si>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</si>
  <si>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</si>
  <si>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</si>
  <si>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</si>
  <si>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</si>
  <si>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</si>
  <si>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</si>
  <si>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</si>
  <si>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</si>
  <si>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</si>
  <si>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</si>
  <si>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</si>
  <si>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</si>
  <si>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</si>
  <si>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</si>
  <si>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</si>
  <si>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</si>
  <si>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</si>
  <si>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</si>
  <si>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</si>
  <si>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</si>
  <si>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</si>
  <si>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</si>
  <si>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</si>
  <si>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</si>
  <si>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</si>
  <si>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</si>
  <si>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</si>
  <si>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</si>
  <si>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</si>
  <si>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</si>
  <si>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</si>
  <si>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</si>
  <si>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</si>
  <si>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</si>
  <si>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</si>
  <si>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</si>
  <si>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</si>
  <si>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</si>
  <si>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</si>
  <si>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</si>
  <si>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</si>
  <si>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</si>
  <si>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</si>
  <si>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</si>
  <si>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</si>
  <si>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</si>
  <si>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</si>
  <si>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</si>
  <si>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</si>
  <si>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</si>
  <si>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</si>
  <si>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</si>
  <si>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</si>
  <si>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</si>
  <si>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</si>
  <si>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</si>
  <si>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</si>
  <si>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</si>
  <si>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</si>
  <si>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</si>
  <si>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</si>
  <si>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</si>
  <si>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</si>
  <si>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</si>
  <si>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</si>
  <si>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</si>
  <si>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</si>
  <si>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</si>
  <si>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</si>
  <si>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</si>
  <si>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</si>
  <si>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</si>
  <si>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</si>
  <si>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</si>
  <si>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</si>
  <si>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</si>
  <si>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</si>
  <si>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</si>
  <si>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</si>
  <si>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</si>
  <si>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</si>
  <si>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</si>
  <si>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</si>
  <si>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</si>
  <si>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</si>
  <si>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</si>
  <si>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</si>
  <si>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</si>
  <si>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</si>
  <si>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</si>
  <si>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</si>
  <si>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</si>
  <si>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</si>
  <si>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</si>
  <si>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</si>
  <si>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</si>
  <si>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</si>
  <si>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</si>
  <si>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</si>
  <si>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</si>
  <si>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</si>
  <si>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</si>
  <si>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</si>
  <si>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</si>
  <si>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</si>
  <si>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</si>
  <si>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</si>
  <si>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</si>
  <si>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</si>
  <si>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</si>
  <si>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</si>
  <si>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</si>
  <si>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</si>
  <si>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</si>
  <si>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</si>
  <si>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</si>
  <si>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</si>
  <si>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</si>
  <si>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</si>
  <si>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</si>
  <si>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</si>
  <si>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</si>
  <si>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</si>
  <si>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</si>
  <si>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</si>
  <si>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</si>
  <si>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</si>
  <si>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</si>
  <si>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</si>
  <si>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</si>
  <si>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</si>
  <si>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</si>
  <si>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</si>
  <si>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</si>
  <si>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</si>
  <si>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</si>
  <si>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</si>
  <si>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</si>
  <si>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</si>
  <si>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</si>
  <si>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</si>
  <si>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</si>
  <si>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</si>
  <si>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</si>
  <si>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</si>
  <si>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</si>
  <si>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</si>
  <si>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</si>
  <si>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</si>
  <si>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</si>
  <si>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</si>
  <si>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</si>
  <si>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</si>
  <si>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</si>
  <si>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</si>
  <si>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</si>
  <si>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</si>
  <si>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</si>
  <si>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</si>
  <si>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</si>
  <si>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</si>
  <si>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</si>
  <si>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</si>
  <si>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</si>
  <si>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</si>
  <si>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</si>
  <si>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</si>
  <si>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</si>
  <si>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</si>
  <si>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</si>
  <si>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</si>
  <si>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</si>
  <si>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</si>
  <si>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</si>
  <si>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</si>
  <si>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</si>
  <si>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</si>
  <si>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</si>
  <si>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</si>
  <si>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</si>
  <si>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</si>
  <si>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</si>
  <si>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</si>
  <si>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</si>
  <si>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</si>
  <si>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</si>
  <si>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</si>
  <si>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</si>
  <si>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</si>
  <si>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</si>
  <si>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</si>
  <si>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</si>
  <si>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</si>
  <si>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</si>
  <si>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</si>
  <si>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</si>
  <si>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</si>
  <si>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</si>
  <si>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</si>
  <si>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</si>
  <si>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</si>
  <si>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</si>
  <si>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</si>
  <si>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</si>
  <si>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</si>
  <si>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</si>
  <si>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</si>
  <si>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</si>
  <si>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</si>
  <si>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</si>
  <si>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</si>
  <si>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</si>
  <si>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</si>
  <si>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</si>
  <si>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</si>
  <si>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</si>
  <si>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</si>
  <si>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</si>
  <si>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</si>
  <si>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</si>
  <si>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</si>
  <si>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</si>
  <si>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</si>
  <si>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</si>
  <si>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</si>
  <si>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</si>
  <si>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</si>
  <si>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</si>
  <si>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</si>
  <si>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</si>
  <si>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</si>
  <si>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</si>
  <si>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</si>
  <si>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</si>
  <si>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</si>
  <si>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</si>
  <si>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</si>
  <si>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</si>
  <si>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</si>
  <si>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</si>
  <si>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</si>
  <si>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</si>
  <si>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</si>
  <si>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</si>
  <si>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</si>
  <si>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</si>
  <si>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</si>
  <si>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</si>
  <si>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</si>
  <si>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</si>
  <si>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</si>
  <si>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</si>
  <si>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</si>
  <si>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</si>
  <si>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</si>
  <si>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</si>
  <si>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</si>
  <si>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</si>
  <si>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</si>
  <si>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</si>
  <si>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</si>
  <si>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</si>
  <si>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</si>
  <si>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</si>
  <si>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</si>
  <si>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</si>
  <si>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</si>
  <si>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</si>
  <si>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</si>
  <si>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</si>
  <si>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</si>
  <si>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</si>
  <si>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</si>
  <si>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</si>
  <si>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</si>
  <si>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</si>
  <si>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</si>
  <si>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</si>
  <si>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</si>
  <si>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</si>
  <si>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</si>
  <si>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</si>
  <si>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</si>
  <si>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</si>
  <si>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</si>
  <si>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</si>
  <si>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</si>
  <si>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</si>
  <si>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</si>
  <si>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</si>
  <si>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</si>
  <si>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</si>
  <si>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</si>
  <si>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</si>
  <si>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</si>
  <si>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</si>
  <si>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</si>
  <si>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</si>
  <si>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</si>
  <si>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</si>
  <si>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</si>
  <si>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</si>
  <si>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</si>
  <si>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</si>
  <si>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</si>
  <si>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</si>
  <si>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</si>
  <si>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</si>
  <si>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</si>
  <si>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</si>
  <si>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</si>
  <si>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</si>
  <si>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</si>
  <si>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</si>
  <si>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</si>
  <si>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</si>
  <si>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</si>
  <si>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</si>
  <si>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ACT-02</t>
  </si>
  <si>
    <t>Instituto Municipal de Vivienda de León, Guanajuato (IMUVI)</t>
  </si>
  <si>
    <t>Rendimientos bancarios</t>
  </si>
  <si>
    <t>Ingresos por venta de viviendas o terrenos y por disposiciones administrativas de recaudación</t>
  </si>
  <si>
    <t>Aportaciones realizadas por el municipio</t>
  </si>
  <si>
    <t>Ingresos por cobro de intereses devengados, moratorios y cobros de seguros</t>
  </si>
  <si>
    <t xml:space="preserve">Sueldos a personal </t>
  </si>
  <si>
    <t>Prestaciones al personal</t>
  </si>
  <si>
    <t>Materiales de oficina</t>
  </si>
  <si>
    <t>Prendas de seguridad</t>
  </si>
  <si>
    <t>Refacciones menores de equipo de cómputo y de transporte</t>
  </si>
  <si>
    <t>Servicios legales y de diseño, arquitectura, ingeniería</t>
  </si>
  <si>
    <t>Seguros de bienes patrimoniales, servicios de cobranza</t>
  </si>
  <si>
    <t>Depreaciación del edificio</t>
  </si>
  <si>
    <t>Depreciación de equipo de cómputo y transporte</t>
  </si>
  <si>
    <t>Costo de lo vendido</t>
  </si>
  <si>
    <t>Subsidios otorgados en créditos</t>
  </si>
  <si>
    <t>Mantenimiento de inmuebles, equipo de transporte, mobiliario y equipo</t>
  </si>
  <si>
    <t>Impuesto sobre nómina y otros impuestos y derechos</t>
  </si>
  <si>
    <t>Ayudas del programa de empleo temporal y dale agua a León</t>
  </si>
  <si>
    <t>Amortización de software y licencias informáticas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</si>
  <si>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</si>
  <si>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</si>
  <si>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</si>
  <si>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</si>
  <si>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</si>
  <si>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</si>
  <si>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</si>
  <si>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 xml:space="preserve">Préstamos otorgados </t>
  </si>
  <si>
    <t>Anticipos a contratistas para estudios u obras en bienes propios</t>
  </si>
  <si>
    <t>Línea recta</t>
  </si>
  <si>
    <t>Se registra de forma mensual la depreciación</t>
  </si>
  <si>
    <t>En buen estado</t>
  </si>
  <si>
    <t>La vigencia del software se divide entre el número de meses para amortizar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</si>
  <si>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</si>
  <si>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</si>
  <si>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</si>
  <si>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</si>
  <si>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Municipal</t>
  </si>
  <si>
    <t>Donaciones</t>
  </si>
  <si>
    <t>Resultado del ejercicio</t>
  </si>
  <si>
    <t>Resultados de ejercicios anteriores</t>
  </si>
  <si>
    <t>Revaluaciones de bienes inmuebles</t>
  </si>
  <si>
    <t>Ajustes de ejercicios anteriores</t>
  </si>
  <si>
    <t>Combustibles para uso en el equipo de transporte</t>
  </si>
  <si>
    <t>Prestaciones de seguridad social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</si>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</sst>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5" fillId="0" borderId="13"/>
    <xf numFmtId="0" fontId="15" fillId="0" borderId="13"/>
    <xf numFmtId="0" fontId="1" fillId="0" borderId="13"/>
    <xf numFmtId="9" fontId="17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2" fillId="9" borderId="0" xfId="0" applyFont="1" applyFill="1"/>
    <xf numFmtId="0" fontId="13" fillId="9" borderId="0" xfId="0" applyFont="1" applyFill="1"/>
    <xf numFmtId="0" fontId="14" fillId="0" borderId="0" xfId="0" applyFont="1" applyProtection="1">
      <protection locked="0"/>
    </xf>
    <xf numFmtId="0" fontId="8" fillId="0" borderId="13" xfId="1" applyFont="1"/>
    <xf numFmtId="0" fontId="8" fillId="0" borderId="13" xfId="2" applyFont="1"/>
    <xf numFmtId="0" fontId="4" fillId="0" borderId="13" xfId="3" applyFont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8" fillId="0" borderId="0" xfId="0" applyFont="1" applyAlignment="1">
      <alignment wrapText="1"/>
    </xf>
    <xf numFmtId="10" fontId="8" fillId="0" borderId="0" xfId="4" applyNumberFormat="1" applyFont="1"/>
    <xf numFmtId="0" fontId="8" fillId="0" borderId="13" xfId="1" applyFont="1" applyAlignment="1">
      <alignment wrapText="1"/>
    </xf>
    <xf numFmtId="4" fontId="8" fillId="0" borderId="0" xfId="0" quotePrefix="1" applyNumberFormat="1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5">
    <cellStyle name="Normal" xfId="0" builtinId="0"/>
    <cellStyle name="Normal 2 3" xfId="2" xr:uid="{E3A2AE46-DF22-4348-9277-C94A1ADE20D4}"/>
    <cellStyle name="Normal 3" xfId="1" xr:uid="{B6F2C390-7720-4730-8295-52C5CD41CE01}"/>
    <cellStyle name="Normal 3 2" xfId="3" xr:uid="{69E36494-A6D8-4327-AF10-35D5FA12158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174623</xdr:colOff>
      <xdr:row>47</xdr:row>
      <xdr:rowOff>55552</xdr:rowOff>
    </xdr:from>
    <xdr:to>
      <xdr:col>2</xdr:col>
      <xdr:colOff>420687</xdr:colOff>
      <xdr:row>51</xdr:row>
      <xdr:rowOff>12206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7D721-2F1E-45A4-A942-0BEF8F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3" y="6691302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446947</xdr:colOff>
      <xdr:row>218</xdr:row>
      <xdr:rowOff>43957</xdr:rowOff>
    </xdr:from>
    <xdr:to>
      <xdr:col>3</xdr:col>
      <xdr:colOff>26872</xdr:colOff>
      <xdr:row>222</xdr:row>
      <xdr:rowOff>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3B4F99-D345-4D6D-B4F7-2DBC5F80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7" y="3423138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366345</xdr:colOff>
      <xdr:row>177</xdr:row>
      <xdr:rowOff>43956</xdr:rowOff>
    </xdr:from>
    <xdr:to>
      <xdr:col>4</xdr:col>
      <xdr:colOff>87923</xdr:colOff>
      <xdr:row>181</xdr:row>
      <xdr:rowOff>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AE9B0-B4BF-4476-B4BB-CEF826B0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5" y="29249071"/>
          <a:ext cx="707048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644774</xdr:colOff>
      <xdr:row>35</xdr:row>
      <xdr:rowOff>51285</xdr:rowOff>
    </xdr:from>
    <xdr:to>
      <xdr:col>4</xdr:col>
      <xdr:colOff>283314</xdr:colOff>
      <xdr:row>39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0B371E-D6E9-4E1E-8B94-E1D992F9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4" y="506290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14656</xdr:colOff>
      <xdr:row>142</xdr:row>
      <xdr:rowOff>51285</xdr:rowOff>
    </xdr:from>
    <xdr:to>
      <xdr:col>3</xdr:col>
      <xdr:colOff>935408</xdr:colOff>
      <xdr:row>146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049CC4-87BF-4078-AAAD-48B73D71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06" y="19987843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58619</xdr:colOff>
      <xdr:row>25</xdr:row>
      <xdr:rowOff>43960</xdr:rowOff>
    </xdr:from>
    <xdr:to>
      <xdr:col>2</xdr:col>
      <xdr:colOff>1099039</xdr:colOff>
      <xdr:row>29</xdr:row>
      <xdr:rowOff>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C080A0-3568-4EE8-8D04-C9279B9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8" y="3458306"/>
          <a:ext cx="525340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249118</xdr:colOff>
      <xdr:row>43</xdr:row>
      <xdr:rowOff>43959</xdr:rowOff>
    </xdr:from>
    <xdr:to>
      <xdr:col>3</xdr:col>
      <xdr:colOff>51288</xdr:colOff>
      <xdr:row>47</xdr:row>
      <xdr:rowOff>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A7EFA1-23A7-4B0C-872E-08302747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8" y="5656382"/>
          <a:ext cx="539993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373676</xdr:colOff>
      <xdr:row>62</xdr:row>
      <xdr:rowOff>43958</xdr:rowOff>
    </xdr:from>
    <xdr:to>
      <xdr:col>3</xdr:col>
      <xdr:colOff>703385</xdr:colOff>
      <xdr:row>66</xdr:row>
      <xdr:rowOff>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1E9C25-9419-4CDB-9138-F08E929E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26" y="8242785"/>
          <a:ext cx="6198574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tabSelected="1" zoomScaleNormal="100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5" t="s">
        <v>586</v>
      </c>
      <c r="B1" s="116"/>
      <c r="C1" s="74" t="s">
        <v>0</v>
      </c>
      <c r="D1" s="75">
        <v>2024</v>
      </c>
    </row>
    <row r="2" spans="1:4" ht="11.25" customHeight="1" x14ac:dyDescent="0.25">
      <c r="A2" s="117" t="s">
        <v>1</v>
      </c>
      <c r="B2" s="118"/>
      <c r="C2" s="76" t="s">
        <v>2</v>
      </c>
      <c r="D2" s="77" t="s">
        <v>3</v>
      </c>
    </row>
    <row r="3" spans="1:4" ht="11.25" customHeight="1" x14ac:dyDescent="0.25">
      <c r="A3" s="117" t="s">
        <v>631</v>
      </c>
      <c r="B3" s="118"/>
      <c r="C3" s="76" t="s">
        <v>4</v>
      </c>
      <c r="D3" s="78">
        <v>4</v>
      </c>
    </row>
    <row r="4" spans="1:4" ht="11.25" customHeight="1" x14ac:dyDescent="0.25">
      <c r="A4" s="121" t="s">
        <v>5</v>
      </c>
      <c r="B4" s="122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585</v>
      </c>
      <c r="B11" s="12" t="s">
        <v>12</v>
      </c>
      <c r="C11" s="1"/>
      <c r="D11" s="1"/>
    </row>
    <row r="12" spans="1:4" ht="9.75" customHeight="1" x14ac:dyDescent="0.25">
      <c r="A12" s="11" t="s">
        <v>13</v>
      </c>
      <c r="B12" s="12" t="s">
        <v>14</v>
      </c>
      <c r="C12" s="1"/>
      <c r="D12" s="1"/>
    </row>
    <row r="13" spans="1:4" ht="9.75" customHeight="1" x14ac:dyDescent="0.25">
      <c r="A13" s="11" t="s">
        <v>15</v>
      </c>
      <c r="B13" s="12" t="s">
        <v>16</v>
      </c>
      <c r="C13" s="1"/>
      <c r="D13" s="1"/>
    </row>
    <row r="14" spans="1:4" ht="9.75" customHeight="1" x14ac:dyDescent="0.25">
      <c r="A14" s="11" t="s">
        <v>17</v>
      </c>
      <c r="B14" s="12" t="s">
        <v>18</v>
      </c>
      <c r="C14" s="1"/>
      <c r="D14" s="1"/>
    </row>
    <row r="15" spans="1:4" ht="9.75" customHeight="1" x14ac:dyDescent="0.25">
      <c r="A15" s="11" t="s">
        <v>19</v>
      </c>
      <c r="B15" s="12" t="s">
        <v>20</v>
      </c>
      <c r="C15" s="1"/>
      <c r="D15" s="1"/>
    </row>
    <row r="16" spans="1:4" ht="9.75" customHeight="1" x14ac:dyDescent="0.25">
      <c r="A16" s="11" t="s">
        <v>21</v>
      </c>
      <c r="B16" s="12" t="s">
        <v>22</v>
      </c>
      <c r="C16" s="1"/>
      <c r="D16" s="1"/>
    </row>
    <row r="17" spans="1:2" ht="9.75" customHeight="1" x14ac:dyDescent="0.25">
      <c r="A17" s="11" t="s">
        <v>23</v>
      </c>
      <c r="B17" s="12" t="s">
        <v>24</v>
      </c>
    </row>
    <row r="18" spans="1:2" ht="9.75" customHeight="1" x14ac:dyDescent="0.25">
      <c r="A18" s="11" t="s">
        <v>25</v>
      </c>
      <c r="B18" s="12" t="s">
        <v>26</v>
      </c>
    </row>
    <row r="19" spans="1:2" ht="9.75" customHeight="1" x14ac:dyDescent="0.25">
      <c r="A19" s="11" t="s">
        <v>27</v>
      </c>
      <c r="B19" s="12" t="s">
        <v>28</v>
      </c>
    </row>
    <row r="20" spans="1:2" ht="9.75" customHeight="1" x14ac:dyDescent="0.25">
      <c r="A20" s="11" t="s">
        <v>29</v>
      </c>
      <c r="B20" s="12" t="s">
        <v>30</v>
      </c>
    </row>
    <row r="21" spans="1:2" ht="9.75" customHeight="1" x14ac:dyDescent="0.25">
      <c r="A21" s="11" t="s">
        <v>31</v>
      </c>
      <c r="B21" s="12" t="s">
        <v>32</v>
      </c>
    </row>
    <row r="22" spans="1:2" ht="9.75" customHeight="1" x14ac:dyDescent="0.25">
      <c r="A22" s="11" t="s">
        <v>33</v>
      </c>
      <c r="B22" s="12" t="s">
        <v>34</v>
      </c>
    </row>
    <row r="23" spans="1:2" ht="9.75" customHeight="1" x14ac:dyDescent="0.25">
      <c r="A23" s="11" t="s">
        <v>35</v>
      </c>
      <c r="B23" s="12" t="s">
        <v>36</v>
      </c>
    </row>
    <row r="24" spans="1:2" ht="9.75" customHeight="1" x14ac:dyDescent="0.25">
      <c r="A24" s="11" t="s">
        <v>37</v>
      </c>
      <c r="B24" s="12" t="s">
        <v>38</v>
      </c>
    </row>
    <row r="25" spans="1:2" ht="9.75" customHeight="1" x14ac:dyDescent="0.25">
      <c r="A25" s="11" t="s">
        <v>39</v>
      </c>
      <c r="B25" s="12" t="s">
        <v>40</v>
      </c>
    </row>
    <row r="26" spans="1:2" ht="9.75" customHeight="1" x14ac:dyDescent="0.25">
      <c r="A26" s="11" t="s">
        <v>41</v>
      </c>
      <c r="B26" s="12" t="s">
        <v>42</v>
      </c>
    </row>
    <row r="27" spans="1:2" ht="9.75" customHeight="1" x14ac:dyDescent="0.25">
      <c r="A27" s="11" t="s">
        <v>43</v>
      </c>
      <c r="B27" s="12" t="s">
        <v>44</v>
      </c>
    </row>
    <row r="28" spans="1:2" ht="9.75" customHeight="1" x14ac:dyDescent="0.25">
      <c r="A28" s="11" t="s">
        <v>45</v>
      </c>
      <c r="B28" s="12" t="s">
        <v>46</v>
      </c>
    </row>
    <row r="29" spans="1:2" ht="9.75" customHeight="1" x14ac:dyDescent="0.25">
      <c r="A29" s="11" t="s">
        <v>47</v>
      </c>
      <c r="B29" s="12" t="s">
        <v>48</v>
      </c>
    </row>
    <row r="30" spans="1:2" ht="9.75" customHeight="1" x14ac:dyDescent="0.25">
      <c r="A30" s="11" t="s">
        <v>49</v>
      </c>
      <c r="B30" s="12" t="s">
        <v>50</v>
      </c>
    </row>
    <row r="31" spans="1:2" ht="9.75" customHeight="1" x14ac:dyDescent="0.25">
      <c r="A31" s="11" t="s">
        <v>51</v>
      </c>
      <c r="B31" s="12" t="s">
        <v>52</v>
      </c>
    </row>
    <row r="32" spans="1:2" ht="9.75" customHeight="1" x14ac:dyDescent="0.25">
      <c r="A32" s="11" t="s">
        <v>53</v>
      </c>
      <c r="B32" s="12" t="s">
        <v>54</v>
      </c>
    </row>
    <row r="35" spans="1:2" ht="9.75" customHeight="1" x14ac:dyDescent="0.25">
      <c r="A35" s="11" t="s">
        <v>55</v>
      </c>
      <c r="B35" s="79" t="s">
        <v>56</v>
      </c>
    </row>
    <row r="36" spans="1:2" ht="9.75" customHeight="1" x14ac:dyDescent="0.25">
      <c r="A36" s="11" t="s">
        <v>57</v>
      </c>
      <c r="B36" s="79" t="s">
        <v>58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59</v>
      </c>
    </row>
    <row r="39" spans="1:2" ht="9.75" customHeight="1" x14ac:dyDescent="0.25">
      <c r="A39" s="8" t="s">
        <v>60</v>
      </c>
      <c r="B39" s="79" t="s">
        <v>61</v>
      </c>
    </row>
    <row r="40" spans="1:2" ht="9.75" customHeight="1" x14ac:dyDescent="0.25">
      <c r="A40" s="8"/>
      <c r="B40" s="79" t="s">
        <v>62</v>
      </c>
    </row>
    <row r="41" spans="1:2" ht="9.75" customHeight="1" x14ac:dyDescent="0.25">
      <c r="A41" s="8"/>
      <c r="B41" s="13" t="s">
        <v>63</v>
      </c>
    </row>
    <row r="42" spans="1:2" ht="9.75" customHeight="1" x14ac:dyDescent="0.25">
      <c r="A42" s="8"/>
      <c r="B42" s="13" t="s">
        <v>64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9" t="s">
        <v>65</v>
      </c>
      <c r="B45" s="120"/>
    </row>
    <row r="47" spans="1:2" ht="15" customHeight="1" x14ac:dyDescent="0.25">
      <c r="A47" s="105"/>
      <c r="B47" s="105"/>
    </row>
    <row r="48" spans="1:2" ht="15" customHeight="1" x14ac:dyDescent="0.25">
      <c r="A48" s="105"/>
      <c r="B48" s="105"/>
    </row>
    <row r="49" spans="1:2" ht="15" customHeight="1" x14ac:dyDescent="0.25">
      <c r="A49" s="105"/>
      <c r="B49" s="105"/>
    </row>
    <row r="50" spans="1:2" ht="15" customHeight="1" x14ac:dyDescent="0.25">
      <c r="A50" s="105"/>
      <c r="B50" s="105"/>
    </row>
    <row r="51" spans="1:2" ht="15" customHeight="1" x14ac:dyDescent="0.25">
      <c r="A51" s="105"/>
      <c r="B51" s="105"/>
    </row>
    <row r="52" spans="1:2" ht="15" customHeight="1" x14ac:dyDescent="0.25">
      <c r="A52" s="105"/>
      <c r="B52" s="105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3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0" t="s">
        <v>0</v>
      </c>
      <c r="E1" s="81">
        <f>'Notas a los Edos Financieros'!D1</f>
        <v>2024</v>
      </c>
    </row>
    <row r="2" spans="1:5" ht="11.25" customHeight="1" x14ac:dyDescent="0.25">
      <c r="A2" s="123" t="s">
        <v>66</v>
      </c>
      <c r="B2" s="118"/>
      <c r="C2" s="118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23" t="str">
        <f>ESF!A3</f>
        <v>Del 1 de enero al 31 de diciembre de 2024</v>
      </c>
      <c r="B3" s="118"/>
      <c r="C3" s="118"/>
      <c r="D3" s="80" t="s">
        <v>4</v>
      </c>
      <c r="E3" s="81">
        <f>'Notas a los Edos Financieros'!D3</f>
        <v>4</v>
      </c>
    </row>
    <row r="4" spans="1:5" ht="11.25" customHeight="1" x14ac:dyDescent="0.25">
      <c r="A4" s="123" t="s">
        <v>5</v>
      </c>
      <c r="B4" s="118"/>
      <c r="C4" s="118"/>
      <c r="D4" s="82"/>
      <c r="E4" s="82"/>
    </row>
    <row r="5" spans="1:5" ht="9.75" customHeight="1" x14ac:dyDescent="0.25">
      <c r="A5" s="83" t="s">
        <v>67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68</v>
      </c>
      <c r="B7" s="84"/>
      <c r="C7" s="84"/>
      <c r="D7" s="85"/>
      <c r="E7" s="84"/>
    </row>
    <row r="8" spans="1:5" ht="9.75" customHeight="1" x14ac:dyDescent="0.25">
      <c r="A8" s="86" t="s">
        <v>69</v>
      </c>
      <c r="B8" s="86" t="s">
        <v>70</v>
      </c>
      <c r="C8" s="87" t="s">
        <v>71</v>
      </c>
      <c r="D8" s="88" t="s">
        <v>72</v>
      </c>
      <c r="E8" s="87" t="s">
        <v>73</v>
      </c>
    </row>
    <row r="9" spans="1:5" ht="9.75" customHeight="1" x14ac:dyDescent="0.25">
      <c r="A9" s="18">
        <v>4000</v>
      </c>
      <c r="B9" s="19" t="s">
        <v>11</v>
      </c>
      <c r="C9" s="20">
        <f>+C10+C57+C69</f>
        <v>167903885.26999998</v>
      </c>
      <c r="D9" s="21"/>
      <c r="E9" s="16"/>
    </row>
    <row r="10" spans="1:5" ht="9.75" customHeight="1" x14ac:dyDescent="0.25">
      <c r="A10" s="18">
        <v>4100</v>
      </c>
      <c r="B10" s="19" t="s">
        <v>74</v>
      </c>
      <c r="C10" s="20">
        <f>+C11+C21+C27+C30+C36+C39+C48</f>
        <v>65977999.320000008</v>
      </c>
      <c r="D10" s="21"/>
      <c r="E10" s="16"/>
    </row>
    <row r="11" spans="1:5" ht="11.25" customHeight="1" x14ac:dyDescent="0.25">
      <c r="A11" s="18">
        <v>4110</v>
      </c>
      <c r="B11" s="19" t="s">
        <v>75</v>
      </c>
      <c r="C11" s="20">
        <f>+C12+C13+C14+C15+C16+C17+C18+C19+C20</f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85</v>
      </c>
      <c r="C21" s="20">
        <f>+C22+C23+C24+C25+C26</f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91</v>
      </c>
      <c r="C27" s="20">
        <f>+C28+C29</f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94</v>
      </c>
      <c r="C30" s="20">
        <f>+C31+C32+C33+C34+C35</f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100</v>
      </c>
      <c r="C36" s="20">
        <f>+C37+C38</f>
        <v>26415789.940000001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100</v>
      </c>
      <c r="C37" s="23">
        <v>26415789.940000001</v>
      </c>
      <c r="D37" s="21">
        <f t="shared" si="4"/>
        <v>1</v>
      </c>
      <c r="E37" s="16" t="s">
        <v>587</v>
      </c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102</v>
      </c>
      <c r="C39" s="20">
        <f>+C40+C41+C42+C43+C44+C45+C46+C47</f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111</v>
      </c>
      <c r="C48" s="20">
        <f>+C49+C50+C51+C52+C53+C54+C55+C56</f>
        <v>39562209.380000003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>
        <f t="shared" si="6"/>
        <v>0</v>
      </c>
      <c r="E50" s="16"/>
    </row>
    <row r="51" spans="1:5" ht="68.25" customHeight="1" x14ac:dyDescent="0.25">
      <c r="A51" s="22">
        <v>4173</v>
      </c>
      <c r="B51" s="24" t="s">
        <v>114</v>
      </c>
      <c r="C51" s="23">
        <v>39562209.380000003</v>
      </c>
      <c r="D51" s="21">
        <f t="shared" si="6"/>
        <v>1</v>
      </c>
      <c r="E51" s="111" t="s">
        <v>588</v>
      </c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120</v>
      </c>
      <c r="C57" s="20">
        <f>+C58+C64</f>
        <v>86564449.069999993</v>
      </c>
      <c r="D57" s="21"/>
      <c r="E57" s="16"/>
    </row>
    <row r="58" spans="1:5" ht="9.75" customHeight="1" x14ac:dyDescent="0.25">
      <c r="A58" s="18">
        <v>4210</v>
      </c>
      <c r="B58" s="25" t="s">
        <v>121</v>
      </c>
      <c r="C58" s="20">
        <f>+C59+C60+C61+C62+C63</f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127</v>
      </c>
      <c r="C64" s="20">
        <f>+C65+C66+C67+C68</f>
        <v>86564449.069999993</v>
      </c>
      <c r="D64" s="21">
        <f t="shared" ref="D64:D68" si="8">IFERROR(C64/$C$64,"")</f>
        <v>1</v>
      </c>
      <c r="E64" s="16"/>
    </row>
    <row r="65" spans="1:5" ht="34.5" customHeight="1" x14ac:dyDescent="0.25">
      <c r="A65" s="22">
        <v>4221</v>
      </c>
      <c r="B65" s="1" t="s">
        <v>128</v>
      </c>
      <c r="C65" s="23">
        <v>86564449.069999993</v>
      </c>
      <c r="D65" s="21">
        <f t="shared" si="8"/>
        <v>1</v>
      </c>
      <c r="E65" s="111" t="s">
        <v>589</v>
      </c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132</v>
      </c>
      <c r="C69" s="20">
        <f>+C70+C73+C79+C81+C83</f>
        <v>15361436.880000001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f>+C71+C72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f>+C74+C75+C76+C77+C78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f>+C84+C85+C86+C87+C88+C89+C90</f>
        <v>15361436.880000001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145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146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147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148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149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150</v>
      </c>
      <c r="C89" s="23">
        <v>0</v>
      </c>
      <c r="D89" s="21">
        <f t="shared" si="13"/>
        <v>0</v>
      </c>
      <c r="E89" s="1"/>
    </row>
    <row r="90" spans="1:5" ht="68.25" customHeight="1" x14ac:dyDescent="0.25">
      <c r="A90" s="27">
        <v>4399</v>
      </c>
      <c r="B90" s="1" t="s">
        <v>144</v>
      </c>
      <c r="C90" s="23">
        <v>15361436.880000001</v>
      </c>
      <c r="D90" s="21">
        <f t="shared" si="13"/>
        <v>1</v>
      </c>
      <c r="E90" s="111" t="s">
        <v>590</v>
      </c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151</v>
      </c>
      <c r="B92" s="84"/>
      <c r="C92" s="84"/>
      <c r="D92" s="85"/>
      <c r="E92" s="84"/>
    </row>
    <row r="93" spans="1:5" ht="9.75" customHeight="1" x14ac:dyDescent="0.25">
      <c r="A93" s="86" t="s">
        <v>69</v>
      </c>
      <c r="B93" s="86" t="s">
        <v>70</v>
      </c>
      <c r="C93" s="87" t="s">
        <v>71</v>
      </c>
      <c r="D93" s="88" t="s">
        <v>72</v>
      </c>
      <c r="E93" s="87" t="s">
        <v>73</v>
      </c>
    </row>
    <row r="94" spans="1:5" ht="9.75" customHeight="1" x14ac:dyDescent="0.25">
      <c r="A94" s="26">
        <v>5000</v>
      </c>
      <c r="B94" s="19" t="s">
        <v>12</v>
      </c>
      <c r="C94" s="20">
        <f>+C95+C123+C156+C166+C181+C210</f>
        <v>124479997.72</v>
      </c>
      <c r="D94" s="21"/>
      <c r="E94" s="1"/>
    </row>
    <row r="95" spans="1:5" ht="9.75" customHeight="1" x14ac:dyDescent="0.25">
      <c r="A95" s="26">
        <v>5100</v>
      </c>
      <c r="B95" s="19" t="s">
        <v>152</v>
      </c>
      <c r="C95" s="20">
        <f>+C96+C103+C113</f>
        <v>72007839.329999998</v>
      </c>
      <c r="D95" s="21"/>
      <c r="E95" s="1"/>
    </row>
    <row r="96" spans="1:5" ht="9.75" customHeight="1" x14ac:dyDescent="0.25">
      <c r="A96" s="26">
        <v>5110</v>
      </c>
      <c r="B96" s="19" t="s">
        <v>153</v>
      </c>
      <c r="C96" s="20">
        <f>+C97+C98+C99+C100+C101+C102</f>
        <v>55699115.539999999</v>
      </c>
      <c r="D96" s="21">
        <f t="shared" ref="D96:D102" si="14">IFERROR(C96/$C$96,"")</f>
        <v>1</v>
      </c>
      <c r="E96" s="1"/>
    </row>
    <row r="97" spans="1:5" ht="23.25" customHeight="1" x14ac:dyDescent="0.25">
      <c r="A97" s="27">
        <v>5111</v>
      </c>
      <c r="B97" s="1" t="s">
        <v>154</v>
      </c>
      <c r="C97" s="23">
        <v>28173556.309999999</v>
      </c>
      <c r="D97" s="21">
        <f t="shared" si="14"/>
        <v>0.50581694227742846</v>
      </c>
      <c r="E97" s="111" t="s">
        <v>591</v>
      </c>
    </row>
    <row r="98" spans="1:5" ht="9.75" customHeight="1" x14ac:dyDescent="0.25">
      <c r="A98" s="27">
        <v>5112</v>
      </c>
      <c r="B98" s="1" t="s">
        <v>155</v>
      </c>
      <c r="C98" s="23">
        <v>1010240.58</v>
      </c>
      <c r="D98" s="21">
        <f t="shared" si="14"/>
        <v>1.8137461792808927E-2</v>
      </c>
      <c r="E98" s="111"/>
    </row>
    <row r="99" spans="1:5" ht="9.75" customHeight="1" x14ac:dyDescent="0.25">
      <c r="A99" s="27">
        <v>5113</v>
      </c>
      <c r="B99" s="1" t="s">
        <v>156</v>
      </c>
      <c r="C99" s="23">
        <v>6929558.6600000001</v>
      </c>
      <c r="D99" s="21">
        <f t="shared" si="14"/>
        <v>0.12441056905156021</v>
      </c>
      <c r="E99" s="111"/>
    </row>
    <row r="100" spans="1:5" ht="9.75" customHeight="1" x14ac:dyDescent="0.25">
      <c r="A100" s="27">
        <v>5114</v>
      </c>
      <c r="B100" s="1" t="s">
        <v>157</v>
      </c>
      <c r="C100" s="23">
        <v>6767920.7800000003</v>
      </c>
      <c r="D100" s="21">
        <f t="shared" si="14"/>
        <v>0.12150858616668081</v>
      </c>
      <c r="E100" s="111" t="s">
        <v>630</v>
      </c>
    </row>
    <row r="101" spans="1:5" ht="23.25" customHeight="1" x14ac:dyDescent="0.25">
      <c r="A101" s="27">
        <v>5115</v>
      </c>
      <c r="B101" s="1" t="s">
        <v>158</v>
      </c>
      <c r="C101" s="23">
        <v>12817839.210000001</v>
      </c>
      <c r="D101" s="21">
        <f t="shared" si="14"/>
        <v>0.23012644071152161</v>
      </c>
      <c r="E101" s="111" t="s">
        <v>592</v>
      </c>
    </row>
    <row r="102" spans="1:5" ht="9.75" customHeight="1" x14ac:dyDescent="0.25">
      <c r="A102" s="27">
        <v>5116</v>
      </c>
      <c r="B102" s="1" t="s">
        <v>159</v>
      </c>
      <c r="C102" s="23">
        <v>0</v>
      </c>
      <c r="D102" s="21">
        <f t="shared" si="14"/>
        <v>0</v>
      </c>
      <c r="E102" s="111"/>
    </row>
    <row r="103" spans="1:5" ht="9.75" customHeight="1" x14ac:dyDescent="0.25">
      <c r="A103" s="26">
        <v>5120</v>
      </c>
      <c r="B103" s="19" t="s">
        <v>160</v>
      </c>
      <c r="C103" s="20">
        <f>+C104+C105+C106+C107+C108+C109+C110+C111+C112</f>
        <v>2508595.83</v>
      </c>
      <c r="D103" s="21">
        <f t="shared" ref="D103:D112" si="15">IFERROR(C103/$C$103,"")</f>
        <v>1</v>
      </c>
      <c r="E103" s="111"/>
    </row>
    <row r="104" spans="1:5" ht="23.25" customHeight="1" x14ac:dyDescent="0.25">
      <c r="A104" s="27">
        <v>5121</v>
      </c>
      <c r="B104" s="1" t="s">
        <v>161</v>
      </c>
      <c r="C104" s="23">
        <v>410686.65</v>
      </c>
      <c r="D104" s="21">
        <f t="shared" si="15"/>
        <v>0.16371176460099593</v>
      </c>
      <c r="E104" s="111" t="s">
        <v>593</v>
      </c>
    </row>
    <row r="105" spans="1:5" ht="9.75" customHeight="1" x14ac:dyDescent="0.25">
      <c r="A105" s="27">
        <v>5122</v>
      </c>
      <c r="B105" s="1" t="s">
        <v>162</v>
      </c>
      <c r="C105" s="23">
        <v>30371.51</v>
      </c>
      <c r="D105" s="21">
        <f t="shared" si="15"/>
        <v>1.2106976196320951E-2</v>
      </c>
      <c r="E105" s="111"/>
    </row>
    <row r="106" spans="1:5" ht="9.75" customHeight="1" x14ac:dyDescent="0.25">
      <c r="A106" s="27">
        <v>5123</v>
      </c>
      <c r="B106" s="1" t="s">
        <v>163</v>
      </c>
      <c r="C106" s="23">
        <v>0</v>
      </c>
      <c r="D106" s="21">
        <f t="shared" si="15"/>
        <v>0</v>
      </c>
      <c r="E106" s="111"/>
    </row>
    <row r="107" spans="1:5" ht="9.75" customHeight="1" x14ac:dyDescent="0.25">
      <c r="A107" s="27">
        <v>5124</v>
      </c>
      <c r="B107" s="1" t="s">
        <v>164</v>
      </c>
      <c r="C107" s="23">
        <v>69572.149999999994</v>
      </c>
      <c r="D107" s="21">
        <f t="shared" si="15"/>
        <v>2.7733503009131605E-2</v>
      </c>
      <c r="E107" s="111"/>
    </row>
    <row r="108" spans="1:5" ht="9.75" customHeight="1" x14ac:dyDescent="0.25">
      <c r="A108" s="27">
        <v>5125</v>
      </c>
      <c r="B108" s="1" t="s">
        <v>165</v>
      </c>
      <c r="C108" s="23">
        <v>5510.61</v>
      </c>
      <c r="D108" s="21">
        <f t="shared" si="15"/>
        <v>2.1966910468794007E-3</v>
      </c>
      <c r="E108" s="111"/>
    </row>
    <row r="109" spans="1:5" ht="23.25" customHeight="1" x14ac:dyDescent="0.25">
      <c r="A109" s="27">
        <v>5126</v>
      </c>
      <c r="B109" s="1" t="s">
        <v>166</v>
      </c>
      <c r="C109" s="23">
        <v>1537449.27</v>
      </c>
      <c r="D109" s="21">
        <f t="shared" si="15"/>
        <v>0.61287244904652494</v>
      </c>
      <c r="E109" s="111" t="s">
        <v>629</v>
      </c>
    </row>
    <row r="110" spans="1:5" ht="23.25" customHeight="1" x14ac:dyDescent="0.25">
      <c r="A110" s="27">
        <v>5127</v>
      </c>
      <c r="B110" s="1" t="s">
        <v>167</v>
      </c>
      <c r="C110" s="23">
        <v>176158.79</v>
      </c>
      <c r="D110" s="21">
        <f t="shared" si="15"/>
        <v>7.0222069212321062E-2</v>
      </c>
      <c r="E110" s="111" t="s">
        <v>594</v>
      </c>
    </row>
    <row r="111" spans="1:5" ht="9.75" customHeight="1" x14ac:dyDescent="0.25">
      <c r="A111" s="27">
        <v>5128</v>
      </c>
      <c r="B111" s="1" t="s">
        <v>168</v>
      </c>
      <c r="C111" s="23">
        <v>0</v>
      </c>
      <c r="D111" s="21">
        <f t="shared" si="15"/>
        <v>0</v>
      </c>
      <c r="E111" s="111"/>
    </row>
    <row r="112" spans="1:5" ht="45.75" customHeight="1" x14ac:dyDescent="0.25">
      <c r="A112" s="27">
        <v>5129</v>
      </c>
      <c r="B112" s="1" t="s">
        <v>169</v>
      </c>
      <c r="C112" s="23">
        <v>278846.84999999998</v>
      </c>
      <c r="D112" s="21">
        <f t="shared" si="15"/>
        <v>0.11115654688782607</v>
      </c>
      <c r="E112" s="111" t="s">
        <v>595</v>
      </c>
    </row>
    <row r="113" spans="1:5" ht="9.75" customHeight="1" x14ac:dyDescent="0.25">
      <c r="A113" s="26">
        <v>5130</v>
      </c>
      <c r="B113" s="19" t="s">
        <v>170</v>
      </c>
      <c r="C113" s="20">
        <f>+C114+C115+C116+C117+C118+C119+C120+C121+C122</f>
        <v>13800127.960000001</v>
      </c>
      <c r="D113" s="21">
        <f t="shared" ref="D113:D122" si="16">IFERROR(C113/$C$113,"")</f>
        <v>1</v>
      </c>
      <c r="E113" s="111"/>
    </row>
    <row r="114" spans="1:5" ht="9.75" customHeight="1" x14ac:dyDescent="0.25">
      <c r="A114" s="27">
        <v>5131</v>
      </c>
      <c r="B114" s="1" t="s">
        <v>171</v>
      </c>
      <c r="C114" s="23">
        <v>654571.9</v>
      </c>
      <c r="D114" s="21">
        <f t="shared" si="16"/>
        <v>4.7432306562467552E-2</v>
      </c>
      <c r="E114" s="111"/>
    </row>
    <row r="115" spans="1:5" ht="9.75" customHeight="1" x14ac:dyDescent="0.25">
      <c r="A115" s="27">
        <v>5132</v>
      </c>
      <c r="B115" s="1" t="s">
        <v>172</v>
      </c>
      <c r="C115" s="23">
        <v>786141.61</v>
      </c>
      <c r="D115" s="21">
        <f t="shared" si="16"/>
        <v>5.6966255115796761E-2</v>
      </c>
      <c r="E115" s="111"/>
    </row>
    <row r="116" spans="1:5" ht="45.75" customHeight="1" x14ac:dyDescent="0.25">
      <c r="A116" s="27">
        <v>5133</v>
      </c>
      <c r="B116" s="1" t="s">
        <v>173</v>
      </c>
      <c r="C116" s="23">
        <v>5902925.1799999997</v>
      </c>
      <c r="D116" s="21">
        <f t="shared" si="16"/>
        <v>0.42774423520635235</v>
      </c>
      <c r="E116" s="111" t="s">
        <v>596</v>
      </c>
    </row>
    <row r="117" spans="1:5" ht="45.75" customHeight="1" x14ac:dyDescent="0.25">
      <c r="A117" s="27">
        <v>5134</v>
      </c>
      <c r="B117" s="1" t="s">
        <v>174</v>
      </c>
      <c r="C117" s="23">
        <v>2648753.83</v>
      </c>
      <c r="D117" s="21">
        <f t="shared" si="16"/>
        <v>0.19193690360534887</v>
      </c>
      <c r="E117" s="111" t="s">
        <v>597</v>
      </c>
    </row>
    <row r="118" spans="1:5" ht="45.75" customHeight="1" x14ac:dyDescent="0.25">
      <c r="A118" s="27">
        <v>5135</v>
      </c>
      <c r="B118" s="1" t="s">
        <v>175</v>
      </c>
      <c r="C118" s="23">
        <v>1642922.31</v>
      </c>
      <c r="D118" s="21">
        <f t="shared" si="16"/>
        <v>0.11905123740606242</v>
      </c>
      <c r="E118" s="111" t="s">
        <v>602</v>
      </c>
    </row>
    <row r="119" spans="1:5" ht="9.75" customHeight="1" x14ac:dyDescent="0.25">
      <c r="A119" s="27">
        <v>5136</v>
      </c>
      <c r="B119" s="1" t="s">
        <v>176</v>
      </c>
      <c r="C119" s="23">
        <v>275013.33</v>
      </c>
      <c r="D119" s="21">
        <f t="shared" si="16"/>
        <v>1.992831738931209E-2</v>
      </c>
      <c r="E119" s="111"/>
    </row>
    <row r="120" spans="1:5" ht="9.75" customHeight="1" x14ac:dyDescent="0.25">
      <c r="A120" s="27">
        <v>5137</v>
      </c>
      <c r="B120" s="1" t="s">
        <v>177</v>
      </c>
      <c r="C120" s="23">
        <v>16999.96</v>
      </c>
      <c r="D120" s="21">
        <f t="shared" si="16"/>
        <v>1.2318697369527868E-3</v>
      </c>
      <c r="E120" s="111"/>
    </row>
    <row r="121" spans="1:5" ht="9.75" customHeight="1" x14ac:dyDescent="0.25">
      <c r="A121" s="27">
        <v>5138</v>
      </c>
      <c r="B121" s="1" t="s">
        <v>178</v>
      </c>
      <c r="C121" s="23">
        <v>592366.17000000004</v>
      </c>
      <c r="D121" s="21">
        <f t="shared" si="16"/>
        <v>4.2924686765005909E-2</v>
      </c>
      <c r="E121" s="111"/>
    </row>
    <row r="122" spans="1:5" ht="45.75" customHeight="1" x14ac:dyDescent="0.25">
      <c r="A122" s="27">
        <v>5139</v>
      </c>
      <c r="B122" s="1" t="s">
        <v>179</v>
      </c>
      <c r="C122" s="23">
        <v>1280433.67</v>
      </c>
      <c r="D122" s="21">
        <f t="shared" si="16"/>
        <v>9.2784188212701166E-2</v>
      </c>
      <c r="E122" s="111" t="s">
        <v>603</v>
      </c>
    </row>
    <row r="123" spans="1:5" ht="9.75" customHeight="1" x14ac:dyDescent="0.25">
      <c r="A123" s="26">
        <v>5200</v>
      </c>
      <c r="B123" s="19" t="s">
        <v>180</v>
      </c>
      <c r="C123" s="20">
        <f>+C124+C127+C130+C133+C138+C142+C145+C147+C153</f>
        <v>15988056.960000001</v>
      </c>
      <c r="D123" s="21"/>
      <c r="E123" s="111"/>
    </row>
    <row r="124" spans="1:5" ht="9.75" customHeight="1" x14ac:dyDescent="0.25">
      <c r="A124" s="26">
        <v>5210</v>
      </c>
      <c r="B124" s="19" t="s">
        <v>181</v>
      </c>
      <c r="C124" s="20">
        <f>+C125+C126</f>
        <v>0</v>
      </c>
      <c r="D124" s="21" t="str">
        <f t="shared" ref="D124:D126" si="17">IFERROR(C124/$C$124,"")</f>
        <v/>
      </c>
      <c r="E124" s="111"/>
    </row>
    <row r="125" spans="1:5" ht="9.75" customHeight="1" x14ac:dyDescent="0.25">
      <c r="A125" s="27">
        <v>5211</v>
      </c>
      <c r="B125" s="1" t="s">
        <v>182</v>
      </c>
      <c r="C125" s="23">
        <v>0</v>
      </c>
      <c r="D125" s="21" t="str">
        <f t="shared" si="17"/>
        <v/>
      </c>
      <c r="E125" s="111"/>
    </row>
    <row r="126" spans="1:5" ht="9.75" customHeight="1" x14ac:dyDescent="0.25">
      <c r="A126" s="27">
        <v>5212</v>
      </c>
      <c r="B126" s="1" t="s">
        <v>183</v>
      </c>
      <c r="C126" s="23">
        <v>0</v>
      </c>
      <c r="D126" s="21" t="str">
        <f t="shared" si="17"/>
        <v/>
      </c>
      <c r="E126" s="111"/>
    </row>
    <row r="127" spans="1:5" ht="9.75" customHeight="1" x14ac:dyDescent="0.25">
      <c r="A127" s="26">
        <v>5220</v>
      </c>
      <c r="B127" s="19" t="s">
        <v>184</v>
      </c>
      <c r="C127" s="20">
        <f>+C128+C129</f>
        <v>0</v>
      </c>
      <c r="D127" s="21" t="str">
        <f t="shared" ref="D127:D129" si="18">IFERROR(C127/$C$127,"")</f>
        <v/>
      </c>
      <c r="E127" s="111"/>
    </row>
    <row r="128" spans="1:5" ht="9.75" customHeight="1" x14ac:dyDescent="0.25">
      <c r="A128" s="27">
        <v>5221</v>
      </c>
      <c r="B128" s="1" t="s">
        <v>185</v>
      </c>
      <c r="C128" s="23">
        <v>0</v>
      </c>
      <c r="D128" s="21" t="str">
        <f t="shared" si="18"/>
        <v/>
      </c>
      <c r="E128" s="111"/>
    </row>
    <row r="129" spans="1:5" ht="9.75" customHeight="1" x14ac:dyDescent="0.25">
      <c r="A129" s="27">
        <v>5222</v>
      </c>
      <c r="B129" s="1" t="s">
        <v>186</v>
      </c>
      <c r="C129" s="23">
        <v>0</v>
      </c>
      <c r="D129" s="21" t="str">
        <f t="shared" si="18"/>
        <v/>
      </c>
      <c r="E129" s="111"/>
    </row>
    <row r="130" spans="1:5" ht="9.75" customHeight="1" x14ac:dyDescent="0.25">
      <c r="A130" s="26">
        <v>5230</v>
      </c>
      <c r="B130" s="19" t="s">
        <v>129</v>
      </c>
      <c r="C130" s="20">
        <f>+C131+C132</f>
        <v>0</v>
      </c>
      <c r="D130" s="21" t="str">
        <f t="shared" ref="D130:D132" si="19">IFERROR(C130/$C$130,"")</f>
        <v/>
      </c>
      <c r="E130" s="111"/>
    </row>
    <row r="131" spans="1:5" ht="9.75" customHeight="1" x14ac:dyDescent="0.25">
      <c r="A131" s="27">
        <v>5231</v>
      </c>
      <c r="B131" s="1" t="s">
        <v>187</v>
      </c>
      <c r="C131" s="23">
        <v>0</v>
      </c>
      <c r="D131" s="21" t="str">
        <f t="shared" si="19"/>
        <v/>
      </c>
      <c r="E131" s="111"/>
    </row>
    <row r="132" spans="1:5" ht="9.75" customHeight="1" x14ac:dyDescent="0.25">
      <c r="A132" s="27">
        <v>5232</v>
      </c>
      <c r="B132" s="1" t="s">
        <v>188</v>
      </c>
      <c r="C132" s="23">
        <v>0</v>
      </c>
      <c r="D132" s="21" t="str">
        <f t="shared" si="19"/>
        <v/>
      </c>
      <c r="E132" s="111"/>
    </row>
    <row r="133" spans="1:5" ht="9.75" customHeight="1" x14ac:dyDescent="0.25">
      <c r="A133" s="26">
        <v>5240</v>
      </c>
      <c r="B133" s="19" t="s">
        <v>189</v>
      </c>
      <c r="C133" s="20">
        <f>+C134+C135+C136+C137</f>
        <v>15988056.960000001</v>
      </c>
      <c r="D133" s="21">
        <f t="shared" ref="D133:D137" si="20">IFERROR(C133/$C$133,"")</f>
        <v>1</v>
      </c>
      <c r="E133" s="111"/>
    </row>
    <row r="134" spans="1:5" ht="9.75" customHeight="1" x14ac:dyDescent="0.25">
      <c r="A134" s="27">
        <v>5241</v>
      </c>
      <c r="B134" s="1" t="s">
        <v>190</v>
      </c>
      <c r="C134" s="23">
        <v>0</v>
      </c>
      <c r="D134" s="21">
        <f t="shared" si="20"/>
        <v>0</v>
      </c>
      <c r="E134" s="111"/>
    </row>
    <row r="135" spans="1:5" ht="9.75" customHeight="1" x14ac:dyDescent="0.25">
      <c r="A135" s="27">
        <v>5242</v>
      </c>
      <c r="B135" s="1" t="s">
        <v>191</v>
      </c>
      <c r="C135" s="23">
        <v>0</v>
      </c>
      <c r="D135" s="21">
        <f t="shared" si="20"/>
        <v>0</v>
      </c>
      <c r="E135" s="111"/>
    </row>
    <row r="136" spans="1:5" ht="9.75" customHeight="1" x14ac:dyDescent="0.25">
      <c r="A136" s="27">
        <v>5243</v>
      </c>
      <c r="B136" s="1" t="s">
        <v>192</v>
      </c>
      <c r="C136" s="23">
        <v>0</v>
      </c>
      <c r="D136" s="21">
        <f t="shared" si="20"/>
        <v>0</v>
      </c>
      <c r="E136" s="111"/>
    </row>
    <row r="137" spans="1:5" ht="45" customHeight="1" x14ac:dyDescent="0.25">
      <c r="A137" s="27">
        <v>5244</v>
      </c>
      <c r="B137" s="1" t="s">
        <v>193</v>
      </c>
      <c r="C137" s="23">
        <v>15988056.960000001</v>
      </c>
      <c r="D137" s="21">
        <f t="shared" si="20"/>
        <v>1</v>
      </c>
      <c r="E137" s="111" t="s">
        <v>604</v>
      </c>
    </row>
    <row r="138" spans="1:5" ht="9.75" customHeight="1" x14ac:dyDescent="0.25">
      <c r="A138" s="26">
        <v>5250</v>
      </c>
      <c r="B138" s="19" t="s">
        <v>130</v>
      </c>
      <c r="C138" s="20">
        <f>+C139+C140+C141</f>
        <v>0</v>
      </c>
      <c r="D138" s="21" t="str">
        <f t="shared" ref="D138:D141" si="21">IFERROR(C138/$C$138,"")</f>
        <v/>
      </c>
      <c r="E138" s="111"/>
    </row>
    <row r="139" spans="1:5" ht="9.75" customHeight="1" x14ac:dyDescent="0.25">
      <c r="A139" s="27">
        <v>5251</v>
      </c>
      <c r="B139" s="1" t="s">
        <v>194</v>
      </c>
      <c r="C139" s="23">
        <v>0</v>
      </c>
      <c r="D139" s="21" t="str">
        <f t="shared" si="21"/>
        <v/>
      </c>
      <c r="E139" s="111"/>
    </row>
    <row r="140" spans="1:5" ht="9.75" customHeight="1" x14ac:dyDescent="0.25">
      <c r="A140" s="27">
        <v>5252</v>
      </c>
      <c r="B140" s="1" t="s">
        <v>195</v>
      </c>
      <c r="C140" s="23">
        <v>0</v>
      </c>
      <c r="D140" s="21" t="str">
        <f t="shared" si="21"/>
        <v/>
      </c>
      <c r="E140" s="111"/>
    </row>
    <row r="141" spans="1:5" ht="9.75" customHeight="1" x14ac:dyDescent="0.25">
      <c r="A141" s="27">
        <v>5259</v>
      </c>
      <c r="B141" s="1" t="s">
        <v>196</v>
      </c>
      <c r="C141" s="23">
        <v>0</v>
      </c>
      <c r="D141" s="21" t="str">
        <f t="shared" si="21"/>
        <v/>
      </c>
      <c r="E141" s="111"/>
    </row>
    <row r="142" spans="1:5" ht="9.75" customHeight="1" x14ac:dyDescent="0.25">
      <c r="A142" s="26">
        <v>5260</v>
      </c>
      <c r="B142" s="19" t="s">
        <v>197</v>
      </c>
      <c r="C142" s="20">
        <f>+C143+C144</f>
        <v>0</v>
      </c>
      <c r="D142" s="21" t="str">
        <f t="shared" ref="D142:D144" si="22">IFERROR(C142/$C$142,"")</f>
        <v/>
      </c>
      <c r="E142" s="111"/>
    </row>
    <row r="143" spans="1:5" ht="9.75" customHeight="1" x14ac:dyDescent="0.25">
      <c r="A143" s="27">
        <v>5261</v>
      </c>
      <c r="B143" s="1" t="s">
        <v>198</v>
      </c>
      <c r="C143" s="23">
        <v>0</v>
      </c>
      <c r="D143" s="21" t="str">
        <f t="shared" si="22"/>
        <v/>
      </c>
      <c r="E143" s="111"/>
    </row>
    <row r="144" spans="1:5" ht="9.75" customHeight="1" x14ac:dyDescent="0.25">
      <c r="A144" s="27">
        <v>5262</v>
      </c>
      <c r="B144" s="1" t="s">
        <v>199</v>
      </c>
      <c r="C144" s="23">
        <v>0</v>
      </c>
      <c r="D144" s="21" t="str">
        <f t="shared" si="22"/>
        <v/>
      </c>
      <c r="E144" s="111"/>
    </row>
    <row r="145" spans="1:5" ht="9.75" customHeight="1" x14ac:dyDescent="0.25">
      <c r="A145" s="26">
        <v>5270</v>
      </c>
      <c r="B145" s="19" t="s">
        <v>200</v>
      </c>
      <c r="C145" s="20">
        <f>+C146</f>
        <v>0</v>
      </c>
      <c r="D145" s="21" t="str">
        <f t="shared" ref="D145:D146" si="23">IFERROR(C145/$C$145,"")</f>
        <v/>
      </c>
      <c r="E145" s="111"/>
    </row>
    <row r="146" spans="1:5" ht="9.75" customHeight="1" x14ac:dyDescent="0.25">
      <c r="A146" s="27">
        <v>5271</v>
      </c>
      <c r="B146" s="1" t="s">
        <v>201</v>
      </c>
      <c r="C146" s="23">
        <v>0</v>
      </c>
      <c r="D146" s="21" t="str">
        <f t="shared" si="23"/>
        <v/>
      </c>
      <c r="E146" s="111"/>
    </row>
    <row r="147" spans="1:5" ht="9.75" customHeight="1" x14ac:dyDescent="0.25">
      <c r="A147" s="26">
        <v>5280</v>
      </c>
      <c r="B147" s="19" t="s">
        <v>202</v>
      </c>
      <c r="C147" s="20">
        <f>+C148+C149+C150+C151+C152</f>
        <v>0</v>
      </c>
      <c r="D147" s="21" t="str">
        <f t="shared" ref="D147:D152" si="24">IFERROR(C147/$C$147,"")</f>
        <v/>
      </c>
      <c r="E147" s="111"/>
    </row>
    <row r="148" spans="1:5" ht="9.75" customHeight="1" x14ac:dyDescent="0.25">
      <c r="A148" s="27">
        <v>5281</v>
      </c>
      <c r="B148" s="1" t="s">
        <v>203</v>
      </c>
      <c r="C148" s="23">
        <v>0</v>
      </c>
      <c r="D148" s="21" t="str">
        <f t="shared" si="24"/>
        <v/>
      </c>
      <c r="E148" s="111"/>
    </row>
    <row r="149" spans="1:5" ht="9.75" customHeight="1" x14ac:dyDescent="0.25">
      <c r="A149" s="27">
        <v>5282</v>
      </c>
      <c r="B149" s="1" t="s">
        <v>204</v>
      </c>
      <c r="C149" s="23">
        <v>0</v>
      </c>
      <c r="D149" s="21" t="str">
        <f t="shared" si="24"/>
        <v/>
      </c>
      <c r="E149" s="111"/>
    </row>
    <row r="150" spans="1:5" ht="9.75" customHeight="1" x14ac:dyDescent="0.25">
      <c r="A150" s="27">
        <v>5283</v>
      </c>
      <c r="B150" s="1" t="s">
        <v>205</v>
      </c>
      <c r="C150" s="23">
        <v>0</v>
      </c>
      <c r="D150" s="21" t="str">
        <f t="shared" si="24"/>
        <v/>
      </c>
      <c r="E150" s="111"/>
    </row>
    <row r="151" spans="1:5" ht="9.75" customHeight="1" x14ac:dyDescent="0.25">
      <c r="A151" s="27">
        <v>5284</v>
      </c>
      <c r="B151" s="1" t="s">
        <v>206</v>
      </c>
      <c r="C151" s="23">
        <v>0</v>
      </c>
      <c r="D151" s="21" t="str">
        <f t="shared" si="24"/>
        <v/>
      </c>
      <c r="E151" s="111"/>
    </row>
    <row r="152" spans="1:5" ht="9.75" customHeight="1" x14ac:dyDescent="0.25">
      <c r="A152" s="27">
        <v>5285</v>
      </c>
      <c r="B152" s="1" t="s">
        <v>207</v>
      </c>
      <c r="C152" s="23">
        <v>0</v>
      </c>
      <c r="D152" s="21" t="str">
        <f t="shared" si="24"/>
        <v/>
      </c>
      <c r="E152" s="111"/>
    </row>
    <row r="153" spans="1:5" ht="9.75" customHeight="1" x14ac:dyDescent="0.25">
      <c r="A153" s="26">
        <v>5290</v>
      </c>
      <c r="B153" s="19" t="s">
        <v>208</v>
      </c>
      <c r="C153" s="20">
        <f>+C154+C155</f>
        <v>0</v>
      </c>
      <c r="D153" s="21" t="str">
        <f t="shared" ref="D153:D155" si="25">IFERROR(C153/$C$153,"")</f>
        <v/>
      </c>
      <c r="E153" s="111"/>
    </row>
    <row r="154" spans="1:5" ht="9.75" customHeight="1" x14ac:dyDescent="0.25">
      <c r="A154" s="27">
        <v>5291</v>
      </c>
      <c r="B154" s="1" t="s">
        <v>209</v>
      </c>
      <c r="C154" s="23">
        <v>0</v>
      </c>
      <c r="D154" s="21" t="str">
        <f t="shared" si="25"/>
        <v/>
      </c>
      <c r="E154" s="111"/>
    </row>
    <row r="155" spans="1:5" ht="9.75" customHeight="1" x14ac:dyDescent="0.25">
      <c r="A155" s="27">
        <v>5292</v>
      </c>
      <c r="B155" s="1" t="s">
        <v>210</v>
      </c>
      <c r="C155" s="23">
        <v>0</v>
      </c>
      <c r="D155" s="21" t="str">
        <f t="shared" si="25"/>
        <v/>
      </c>
      <c r="E155" s="111"/>
    </row>
    <row r="156" spans="1:5" ht="9.75" customHeight="1" x14ac:dyDescent="0.25">
      <c r="A156" s="26">
        <v>5300</v>
      </c>
      <c r="B156" s="19" t="s">
        <v>211</v>
      </c>
      <c r="C156" s="20">
        <f>+C157+C160+C163</f>
        <v>0</v>
      </c>
      <c r="D156" s="21"/>
      <c r="E156" s="111"/>
    </row>
    <row r="157" spans="1:5" ht="9.75" customHeight="1" x14ac:dyDescent="0.25">
      <c r="A157" s="26">
        <v>5310</v>
      </c>
      <c r="B157" s="19" t="s">
        <v>122</v>
      </c>
      <c r="C157" s="20">
        <f>+C158+C159</f>
        <v>0</v>
      </c>
      <c r="D157" s="21" t="str">
        <f t="shared" ref="D157:D159" si="26">IFERROR(C157/$C$157,"")</f>
        <v/>
      </c>
      <c r="E157" s="111"/>
    </row>
    <row r="158" spans="1:5" ht="9.75" customHeight="1" x14ac:dyDescent="0.25">
      <c r="A158" s="27">
        <v>5311</v>
      </c>
      <c r="B158" s="1" t="s">
        <v>212</v>
      </c>
      <c r="C158" s="23">
        <v>0</v>
      </c>
      <c r="D158" s="21" t="str">
        <f t="shared" si="26"/>
        <v/>
      </c>
      <c r="E158" s="111"/>
    </row>
    <row r="159" spans="1:5" ht="9.75" customHeight="1" x14ac:dyDescent="0.25">
      <c r="A159" s="27">
        <v>5312</v>
      </c>
      <c r="B159" s="1" t="s">
        <v>213</v>
      </c>
      <c r="C159" s="23">
        <v>0</v>
      </c>
      <c r="D159" s="21" t="str">
        <f t="shared" si="26"/>
        <v/>
      </c>
      <c r="E159" s="111"/>
    </row>
    <row r="160" spans="1:5" ht="9.75" customHeight="1" x14ac:dyDescent="0.25">
      <c r="A160" s="26">
        <v>5320</v>
      </c>
      <c r="B160" s="19" t="s">
        <v>123</v>
      </c>
      <c r="C160" s="20">
        <f>+C161+C162</f>
        <v>0</v>
      </c>
      <c r="D160" s="21" t="str">
        <f t="shared" ref="D160:D162" si="27">IFERROR(C160/$C$160,"")</f>
        <v/>
      </c>
      <c r="E160" s="111"/>
    </row>
    <row r="161" spans="1:5" ht="9.75" customHeight="1" x14ac:dyDescent="0.25">
      <c r="A161" s="27">
        <v>5321</v>
      </c>
      <c r="B161" s="1" t="s">
        <v>214</v>
      </c>
      <c r="C161" s="23">
        <v>0</v>
      </c>
      <c r="D161" s="21" t="str">
        <f t="shared" si="27"/>
        <v/>
      </c>
      <c r="E161" s="111"/>
    </row>
    <row r="162" spans="1:5" ht="9.75" customHeight="1" x14ac:dyDescent="0.25">
      <c r="A162" s="27">
        <v>5322</v>
      </c>
      <c r="B162" s="1" t="s">
        <v>215</v>
      </c>
      <c r="C162" s="23">
        <v>0</v>
      </c>
      <c r="D162" s="21" t="str">
        <f t="shared" si="27"/>
        <v/>
      </c>
      <c r="E162" s="111"/>
    </row>
    <row r="163" spans="1:5" ht="9.75" customHeight="1" x14ac:dyDescent="0.25">
      <c r="A163" s="26">
        <v>5330</v>
      </c>
      <c r="B163" s="19" t="s">
        <v>124</v>
      </c>
      <c r="C163" s="20">
        <f>+C164+C165</f>
        <v>0</v>
      </c>
      <c r="D163" s="21" t="str">
        <f t="shared" ref="D163:D165" si="28">IFERROR(C163/$C$163,"")</f>
        <v/>
      </c>
      <c r="E163" s="111"/>
    </row>
    <row r="164" spans="1:5" ht="9.75" customHeight="1" x14ac:dyDescent="0.25">
      <c r="A164" s="27">
        <v>5331</v>
      </c>
      <c r="B164" s="1" t="s">
        <v>216</v>
      </c>
      <c r="C164" s="23">
        <v>0</v>
      </c>
      <c r="D164" s="21" t="str">
        <f t="shared" si="28"/>
        <v/>
      </c>
      <c r="E164" s="111"/>
    </row>
    <row r="165" spans="1:5" ht="9.75" customHeight="1" x14ac:dyDescent="0.25">
      <c r="A165" s="27">
        <v>5332</v>
      </c>
      <c r="B165" s="1" t="s">
        <v>217</v>
      </c>
      <c r="C165" s="23">
        <v>0</v>
      </c>
      <c r="D165" s="21" t="str">
        <f t="shared" si="28"/>
        <v/>
      </c>
      <c r="E165" s="111"/>
    </row>
    <row r="166" spans="1:5" ht="9.75" customHeight="1" x14ac:dyDescent="0.25">
      <c r="A166" s="26">
        <v>5400</v>
      </c>
      <c r="B166" s="19" t="s">
        <v>218</v>
      </c>
      <c r="C166" s="20">
        <f>+C167+C170+C173+C176+C178</f>
        <v>0</v>
      </c>
      <c r="D166" s="21"/>
      <c r="E166" s="111"/>
    </row>
    <row r="167" spans="1:5" ht="9.75" customHeight="1" x14ac:dyDescent="0.25">
      <c r="A167" s="26">
        <v>5410</v>
      </c>
      <c r="B167" s="19" t="s">
        <v>219</v>
      </c>
      <c r="C167" s="20">
        <f>+C168+C169</f>
        <v>0</v>
      </c>
      <c r="D167" s="21" t="str">
        <f t="shared" ref="D167:D169" si="29">IFERROR(C167/$C$167,"")</f>
        <v/>
      </c>
      <c r="E167" s="111"/>
    </row>
    <row r="168" spans="1:5" ht="9.75" customHeight="1" x14ac:dyDescent="0.25">
      <c r="A168" s="27">
        <v>5411</v>
      </c>
      <c r="B168" s="1" t="s">
        <v>220</v>
      </c>
      <c r="C168" s="23">
        <v>0</v>
      </c>
      <c r="D168" s="21" t="str">
        <f t="shared" si="29"/>
        <v/>
      </c>
      <c r="E168" s="111"/>
    </row>
    <row r="169" spans="1:5" ht="9.75" customHeight="1" x14ac:dyDescent="0.25">
      <c r="A169" s="27">
        <v>5412</v>
      </c>
      <c r="B169" s="1" t="s">
        <v>221</v>
      </c>
      <c r="C169" s="23">
        <v>0</v>
      </c>
      <c r="D169" s="21" t="str">
        <f t="shared" si="29"/>
        <v/>
      </c>
      <c r="E169" s="111"/>
    </row>
    <row r="170" spans="1:5" ht="9.75" customHeight="1" x14ac:dyDescent="0.25">
      <c r="A170" s="26">
        <v>5420</v>
      </c>
      <c r="B170" s="19" t="s">
        <v>222</v>
      </c>
      <c r="C170" s="20">
        <f>+C171+C172</f>
        <v>0</v>
      </c>
      <c r="D170" s="21" t="str">
        <f t="shared" ref="D170:D172" si="30">IFERROR(C170/$C$170,"")</f>
        <v/>
      </c>
      <c r="E170" s="111"/>
    </row>
    <row r="171" spans="1:5" ht="9.75" customHeight="1" x14ac:dyDescent="0.25">
      <c r="A171" s="27">
        <v>5421</v>
      </c>
      <c r="B171" s="1" t="s">
        <v>223</v>
      </c>
      <c r="C171" s="23">
        <v>0</v>
      </c>
      <c r="D171" s="21" t="str">
        <f t="shared" si="30"/>
        <v/>
      </c>
      <c r="E171" s="111"/>
    </row>
    <row r="172" spans="1:5" ht="9.75" customHeight="1" x14ac:dyDescent="0.25">
      <c r="A172" s="27">
        <v>5422</v>
      </c>
      <c r="B172" s="1" t="s">
        <v>224</v>
      </c>
      <c r="C172" s="23">
        <v>0</v>
      </c>
      <c r="D172" s="21" t="str">
        <f t="shared" si="30"/>
        <v/>
      </c>
      <c r="E172" s="111"/>
    </row>
    <row r="173" spans="1:5" ht="9.75" customHeight="1" x14ac:dyDescent="0.25">
      <c r="A173" s="26">
        <v>5430</v>
      </c>
      <c r="B173" s="19" t="s">
        <v>225</v>
      </c>
      <c r="C173" s="20">
        <f>+C174+C175</f>
        <v>0</v>
      </c>
      <c r="D173" s="21" t="str">
        <f t="shared" ref="D173:D175" si="31">IFERROR(C173/$C$173,"")</f>
        <v/>
      </c>
      <c r="E173" s="111"/>
    </row>
    <row r="174" spans="1:5" ht="9.75" customHeight="1" x14ac:dyDescent="0.25">
      <c r="A174" s="27">
        <v>5431</v>
      </c>
      <c r="B174" s="1" t="s">
        <v>226</v>
      </c>
      <c r="C174" s="23">
        <v>0</v>
      </c>
      <c r="D174" s="21" t="str">
        <f t="shared" si="31"/>
        <v/>
      </c>
      <c r="E174" s="111"/>
    </row>
    <row r="175" spans="1:5" ht="9.75" customHeight="1" x14ac:dyDescent="0.25">
      <c r="A175" s="27">
        <v>5432</v>
      </c>
      <c r="B175" s="1" t="s">
        <v>227</v>
      </c>
      <c r="C175" s="23">
        <v>0</v>
      </c>
      <c r="D175" s="21" t="str">
        <f t="shared" si="31"/>
        <v/>
      </c>
      <c r="E175" s="111"/>
    </row>
    <row r="176" spans="1:5" ht="9.75" customHeight="1" x14ac:dyDescent="0.25">
      <c r="A176" s="26">
        <v>5440</v>
      </c>
      <c r="B176" s="19" t="s">
        <v>228</v>
      </c>
      <c r="C176" s="20">
        <f>+C177</f>
        <v>0</v>
      </c>
      <c r="D176" s="21" t="str">
        <f t="shared" ref="D176:D177" si="32">IFERROR(C176/$C$176,"")</f>
        <v/>
      </c>
      <c r="E176" s="111"/>
    </row>
    <row r="177" spans="1:5" ht="9.75" customHeight="1" x14ac:dyDescent="0.25">
      <c r="A177" s="27">
        <v>5441</v>
      </c>
      <c r="B177" s="1" t="s">
        <v>228</v>
      </c>
      <c r="C177" s="23">
        <v>0</v>
      </c>
      <c r="D177" s="21" t="str">
        <f t="shared" si="32"/>
        <v/>
      </c>
      <c r="E177" s="111"/>
    </row>
    <row r="178" spans="1:5" ht="9.75" customHeight="1" x14ac:dyDescent="0.25">
      <c r="A178" s="26">
        <v>5450</v>
      </c>
      <c r="B178" s="19" t="s">
        <v>229</v>
      </c>
      <c r="C178" s="20">
        <f>+C179+C180</f>
        <v>0</v>
      </c>
      <c r="D178" s="21" t="str">
        <f t="shared" ref="D178:D180" si="33">IFERROR(C178/$C$178,"")</f>
        <v/>
      </c>
      <c r="E178" s="111"/>
    </row>
    <row r="179" spans="1:5" ht="9.75" customHeight="1" x14ac:dyDescent="0.25">
      <c r="A179" s="27">
        <v>5451</v>
      </c>
      <c r="B179" s="1" t="s">
        <v>230</v>
      </c>
      <c r="C179" s="23">
        <v>0</v>
      </c>
      <c r="D179" s="21" t="str">
        <f t="shared" si="33"/>
        <v/>
      </c>
      <c r="E179" s="111"/>
    </row>
    <row r="180" spans="1:5" ht="9.75" customHeight="1" x14ac:dyDescent="0.25">
      <c r="A180" s="27">
        <v>5452</v>
      </c>
      <c r="B180" s="1" t="s">
        <v>231</v>
      </c>
      <c r="C180" s="23">
        <v>0</v>
      </c>
      <c r="D180" s="21" t="str">
        <f t="shared" si="33"/>
        <v/>
      </c>
      <c r="E180" s="111"/>
    </row>
    <row r="181" spans="1:5" ht="9.75" customHeight="1" x14ac:dyDescent="0.25">
      <c r="A181" s="26">
        <v>5500</v>
      </c>
      <c r="B181" s="19" t="s">
        <v>232</v>
      </c>
      <c r="C181" s="20">
        <f>+C182+C191+C194+C200</f>
        <v>36484101.43</v>
      </c>
      <c r="D181" s="21"/>
      <c r="E181" s="111"/>
    </row>
    <row r="182" spans="1:5" ht="9.75" customHeight="1" x14ac:dyDescent="0.25">
      <c r="A182" s="26">
        <v>5510</v>
      </c>
      <c r="B182" s="19" t="s">
        <v>233</v>
      </c>
      <c r="C182" s="20">
        <f>+C183+C184+C185+C186+C187+C188+C189+C190</f>
        <v>3697146.91</v>
      </c>
      <c r="D182" s="21">
        <f t="shared" ref="D182:D190" si="34">IFERROR(C182/$C$182,"")</f>
        <v>1</v>
      </c>
      <c r="E182" s="111"/>
    </row>
    <row r="183" spans="1:5" ht="9.75" customHeight="1" x14ac:dyDescent="0.25">
      <c r="A183" s="27">
        <v>5511</v>
      </c>
      <c r="B183" s="1" t="s">
        <v>234</v>
      </c>
      <c r="C183" s="23">
        <v>0</v>
      </c>
      <c r="D183" s="21">
        <f t="shared" si="34"/>
        <v>0</v>
      </c>
      <c r="E183" s="111"/>
    </row>
    <row r="184" spans="1:5" ht="9.75" customHeight="1" x14ac:dyDescent="0.25">
      <c r="A184" s="27">
        <v>5512</v>
      </c>
      <c r="B184" s="1" t="s">
        <v>235</v>
      </c>
      <c r="C184" s="23">
        <v>0</v>
      </c>
      <c r="D184" s="21">
        <f t="shared" si="34"/>
        <v>0</v>
      </c>
      <c r="E184" s="111"/>
    </row>
    <row r="185" spans="1:5" ht="23.25" customHeight="1" x14ac:dyDescent="0.25">
      <c r="A185" s="27">
        <v>5513</v>
      </c>
      <c r="B185" s="1" t="s">
        <v>236</v>
      </c>
      <c r="C185" s="23">
        <v>1886506.68</v>
      </c>
      <c r="D185" s="21">
        <f t="shared" si="34"/>
        <v>0.51026013461823727</v>
      </c>
      <c r="E185" s="111" t="s">
        <v>598</v>
      </c>
    </row>
    <row r="186" spans="1:5" ht="9.75" customHeight="1" x14ac:dyDescent="0.25">
      <c r="A186" s="27">
        <v>5514</v>
      </c>
      <c r="B186" s="1" t="s">
        <v>237</v>
      </c>
      <c r="C186" s="23">
        <v>0</v>
      </c>
      <c r="D186" s="21">
        <f t="shared" si="34"/>
        <v>0</v>
      </c>
      <c r="E186" s="111"/>
    </row>
    <row r="187" spans="1:5" ht="34.5" customHeight="1" x14ac:dyDescent="0.25">
      <c r="A187" s="27">
        <v>5515</v>
      </c>
      <c r="B187" s="1" t="s">
        <v>238</v>
      </c>
      <c r="C187" s="23">
        <v>1431882.81</v>
      </c>
      <c r="D187" s="21">
        <f t="shared" si="34"/>
        <v>0.38729399854981689</v>
      </c>
      <c r="E187" s="111" t="s">
        <v>599</v>
      </c>
    </row>
    <row r="188" spans="1:5" ht="9.75" customHeight="1" x14ac:dyDescent="0.25">
      <c r="A188" s="27">
        <v>5516</v>
      </c>
      <c r="B188" s="1" t="s">
        <v>239</v>
      </c>
      <c r="C188" s="23">
        <v>0</v>
      </c>
      <c r="D188" s="21">
        <f t="shared" si="34"/>
        <v>0</v>
      </c>
      <c r="E188" s="111"/>
    </row>
    <row r="189" spans="1:5" ht="50.1" customHeight="1" x14ac:dyDescent="0.25">
      <c r="A189" s="27">
        <v>5517</v>
      </c>
      <c r="B189" s="1" t="s">
        <v>240</v>
      </c>
      <c r="C189" s="23">
        <v>378757.42</v>
      </c>
      <c r="D189" s="21">
        <f t="shared" si="34"/>
        <v>0.10244586683194581</v>
      </c>
      <c r="E189" s="111" t="s">
        <v>605</v>
      </c>
    </row>
    <row r="190" spans="1:5" ht="9.75" customHeight="1" x14ac:dyDescent="0.25">
      <c r="A190" s="27">
        <v>5518</v>
      </c>
      <c r="B190" s="1" t="s">
        <v>241</v>
      </c>
      <c r="C190" s="23">
        <v>0</v>
      </c>
      <c r="D190" s="21">
        <f t="shared" si="34"/>
        <v>0</v>
      </c>
      <c r="E190" s="111"/>
    </row>
    <row r="191" spans="1:5" ht="9.75" customHeight="1" x14ac:dyDescent="0.25">
      <c r="A191" s="26">
        <v>5520</v>
      </c>
      <c r="B191" s="19" t="s">
        <v>242</v>
      </c>
      <c r="C191" s="20">
        <f>+C192+C193</f>
        <v>0</v>
      </c>
      <c r="D191" s="21" t="str">
        <f t="shared" ref="D191:D193" si="35">IFERROR(C191/$C$191,"")</f>
        <v/>
      </c>
      <c r="E191" s="111"/>
    </row>
    <row r="192" spans="1:5" ht="9.75" customHeight="1" x14ac:dyDescent="0.25">
      <c r="A192" s="27">
        <v>5521</v>
      </c>
      <c r="B192" s="1" t="s">
        <v>243</v>
      </c>
      <c r="C192" s="23">
        <v>0</v>
      </c>
      <c r="D192" s="21" t="str">
        <f t="shared" si="35"/>
        <v/>
      </c>
      <c r="E192" s="111"/>
    </row>
    <row r="193" spans="1:5" ht="9.75" customHeight="1" x14ac:dyDescent="0.25">
      <c r="A193" s="27">
        <v>5522</v>
      </c>
      <c r="B193" s="1" t="s">
        <v>244</v>
      </c>
      <c r="C193" s="23">
        <v>0</v>
      </c>
      <c r="D193" s="21" t="str">
        <f t="shared" si="35"/>
        <v/>
      </c>
      <c r="E193" s="111"/>
    </row>
    <row r="194" spans="1:5" ht="9.75" customHeight="1" x14ac:dyDescent="0.25">
      <c r="A194" s="26">
        <v>5530</v>
      </c>
      <c r="B194" s="19" t="s">
        <v>245</v>
      </c>
      <c r="C194" s="20">
        <f>+C195+C196+C197+C198+C199</f>
        <v>25208613.989999998</v>
      </c>
      <c r="D194" s="21">
        <f t="shared" ref="D194:D199" si="36">IFERROR(C194/$C$194,"")</f>
        <v>1</v>
      </c>
      <c r="E194" s="111"/>
    </row>
    <row r="195" spans="1:5" ht="9.75" customHeight="1" x14ac:dyDescent="0.25">
      <c r="A195" s="27">
        <v>5531</v>
      </c>
      <c r="B195" s="1" t="s">
        <v>246</v>
      </c>
      <c r="C195" s="23">
        <v>0</v>
      </c>
      <c r="D195" s="21">
        <f t="shared" si="36"/>
        <v>0</v>
      </c>
      <c r="E195" s="111"/>
    </row>
    <row r="196" spans="1:5" ht="23.25" customHeight="1" x14ac:dyDescent="0.25">
      <c r="A196" s="27">
        <v>5532</v>
      </c>
      <c r="B196" s="1" t="s">
        <v>247</v>
      </c>
      <c r="C196" s="23">
        <v>25208613.989999998</v>
      </c>
      <c r="D196" s="21">
        <f t="shared" si="36"/>
        <v>1</v>
      </c>
      <c r="E196" s="111" t="s">
        <v>600</v>
      </c>
    </row>
    <row r="197" spans="1:5" ht="9.75" customHeight="1" x14ac:dyDescent="0.25">
      <c r="A197" s="27">
        <v>5533</v>
      </c>
      <c r="B197" s="1" t="s">
        <v>248</v>
      </c>
      <c r="C197" s="23">
        <v>0</v>
      </c>
      <c r="D197" s="21">
        <f t="shared" si="36"/>
        <v>0</v>
      </c>
      <c r="E197" s="111"/>
    </row>
    <row r="198" spans="1:5" ht="9.75" customHeight="1" x14ac:dyDescent="0.25">
      <c r="A198" s="27">
        <v>5534</v>
      </c>
      <c r="B198" s="1" t="s">
        <v>249</v>
      </c>
      <c r="C198" s="23">
        <v>0</v>
      </c>
      <c r="D198" s="21">
        <f t="shared" si="36"/>
        <v>0</v>
      </c>
      <c r="E198" s="111"/>
    </row>
    <row r="199" spans="1:5" ht="9.75" customHeight="1" x14ac:dyDescent="0.25">
      <c r="A199" s="27">
        <v>5535</v>
      </c>
      <c r="B199" s="1" t="s">
        <v>250</v>
      </c>
      <c r="C199" s="23">
        <v>0</v>
      </c>
      <c r="D199" s="21">
        <f t="shared" si="36"/>
        <v>0</v>
      </c>
      <c r="E199" s="111"/>
    </row>
    <row r="200" spans="1:5" ht="9.75" customHeight="1" x14ac:dyDescent="0.25">
      <c r="A200" s="26">
        <v>5590</v>
      </c>
      <c r="B200" s="19" t="s">
        <v>251</v>
      </c>
      <c r="C200" s="20">
        <f>+C201+C202+C203+C204+C205+C206+C207+C208+C209</f>
        <v>7578340.5300000003</v>
      </c>
      <c r="D200" s="21">
        <f t="shared" ref="D200:D209" si="37">IFERROR(C200/$C$200,"")</f>
        <v>1</v>
      </c>
      <c r="E200" s="111"/>
    </row>
    <row r="201" spans="1:5" ht="9.75" customHeight="1" x14ac:dyDescent="0.25">
      <c r="A201" s="27">
        <v>5591</v>
      </c>
      <c r="B201" s="1" t="s">
        <v>252</v>
      </c>
      <c r="C201" s="23">
        <v>0</v>
      </c>
      <c r="D201" s="21">
        <f t="shared" si="37"/>
        <v>0</v>
      </c>
      <c r="E201" s="111"/>
    </row>
    <row r="202" spans="1:5" ht="9.75" customHeight="1" x14ac:dyDescent="0.25">
      <c r="A202" s="27">
        <v>5592</v>
      </c>
      <c r="B202" s="1" t="s">
        <v>253</v>
      </c>
      <c r="C202" s="23">
        <v>0</v>
      </c>
      <c r="D202" s="21">
        <f t="shared" si="37"/>
        <v>0</v>
      </c>
      <c r="E202" s="111"/>
    </row>
    <row r="203" spans="1:5" ht="9.75" customHeight="1" x14ac:dyDescent="0.25">
      <c r="A203" s="27">
        <v>5593</v>
      </c>
      <c r="B203" s="1" t="s">
        <v>254</v>
      </c>
      <c r="C203" s="23">
        <v>0</v>
      </c>
      <c r="D203" s="21">
        <f t="shared" si="37"/>
        <v>0</v>
      </c>
      <c r="E203" s="111"/>
    </row>
    <row r="204" spans="1:5" ht="9.75" customHeight="1" x14ac:dyDescent="0.25">
      <c r="A204" s="27">
        <v>5594</v>
      </c>
      <c r="B204" s="1" t="s">
        <v>255</v>
      </c>
      <c r="C204" s="23">
        <v>0</v>
      </c>
      <c r="D204" s="21">
        <f t="shared" si="37"/>
        <v>0</v>
      </c>
      <c r="E204" s="111"/>
    </row>
    <row r="205" spans="1:5" ht="9.75" customHeight="1" x14ac:dyDescent="0.25">
      <c r="A205" s="27">
        <v>5595</v>
      </c>
      <c r="B205" s="1" t="s">
        <v>256</v>
      </c>
      <c r="C205" s="23">
        <v>0</v>
      </c>
      <c r="D205" s="21">
        <f t="shared" si="37"/>
        <v>0</v>
      </c>
      <c r="E205" s="111"/>
    </row>
    <row r="206" spans="1:5" ht="9.75" customHeight="1" x14ac:dyDescent="0.25">
      <c r="A206" s="27">
        <v>5596</v>
      </c>
      <c r="B206" s="1" t="s">
        <v>148</v>
      </c>
      <c r="C206" s="23">
        <v>0</v>
      </c>
      <c r="D206" s="21">
        <f t="shared" si="37"/>
        <v>0</v>
      </c>
      <c r="E206" s="111"/>
    </row>
    <row r="207" spans="1:5" ht="9.75" customHeight="1" x14ac:dyDescent="0.25">
      <c r="A207" s="27">
        <v>5597</v>
      </c>
      <c r="B207" s="1" t="s">
        <v>257</v>
      </c>
      <c r="C207" s="23">
        <v>0</v>
      </c>
      <c r="D207" s="21">
        <f t="shared" si="37"/>
        <v>0</v>
      </c>
      <c r="E207" s="111"/>
    </row>
    <row r="208" spans="1:5" ht="9.75" customHeight="1" x14ac:dyDescent="0.25">
      <c r="A208" s="27">
        <v>5598</v>
      </c>
      <c r="B208" s="1" t="s">
        <v>258</v>
      </c>
      <c r="C208" s="23">
        <v>0</v>
      </c>
      <c r="D208" s="21">
        <f t="shared" si="37"/>
        <v>0</v>
      </c>
      <c r="E208" s="111"/>
    </row>
    <row r="209" spans="1:5" ht="34.5" customHeight="1" x14ac:dyDescent="0.25">
      <c r="A209" s="27">
        <v>5599</v>
      </c>
      <c r="B209" s="1" t="s">
        <v>259</v>
      </c>
      <c r="C209" s="23">
        <v>7578340.5300000003</v>
      </c>
      <c r="D209" s="21">
        <f t="shared" si="37"/>
        <v>1</v>
      </c>
      <c r="E209" s="111" t="s">
        <v>601</v>
      </c>
    </row>
    <row r="210" spans="1:5" ht="9.75" customHeight="1" x14ac:dyDescent="0.25">
      <c r="A210" s="26">
        <v>5600</v>
      </c>
      <c r="B210" s="19" t="s">
        <v>260</v>
      </c>
      <c r="C210" s="20">
        <f>+C211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262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65</v>
      </c>
      <c r="C214" s="16"/>
      <c r="D214" s="17"/>
      <c r="E214" s="16"/>
    </row>
    <row r="218" spans="1:5" ht="15" customHeight="1" x14ac:dyDescent="0.25">
      <c r="A218" s="106"/>
      <c r="B218" s="106"/>
      <c r="C218" s="106"/>
      <c r="D218" s="106"/>
    </row>
    <row r="219" spans="1:5" ht="15" customHeight="1" x14ac:dyDescent="0.25">
      <c r="A219" s="106"/>
      <c r="B219" s="106"/>
      <c r="C219" s="106"/>
      <c r="D219" s="106"/>
    </row>
    <row r="220" spans="1:5" ht="15" customHeight="1" x14ac:dyDescent="0.25">
      <c r="A220" s="106"/>
      <c r="B220" s="106"/>
      <c r="C220" s="106"/>
      <c r="D220" s="106"/>
    </row>
    <row r="221" spans="1:5" ht="15" customHeight="1" x14ac:dyDescent="0.25">
      <c r="A221" s="106"/>
      <c r="B221" s="106"/>
      <c r="C221" s="106"/>
      <c r="D221" s="106"/>
    </row>
    <row r="222" spans="1:5" ht="15" customHeight="1" x14ac:dyDescent="0.25">
      <c r="A222" s="106"/>
      <c r="B222" s="106"/>
      <c r="C222" s="106"/>
      <c r="D222" s="106"/>
    </row>
    <row r="223" spans="1:5" ht="15" customHeight="1" x14ac:dyDescent="0.25">
      <c r="A223" s="106"/>
      <c r="B223" s="106"/>
      <c r="C223" s="106"/>
      <c r="D223" s="10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2"/>
  <sheetViews>
    <sheetView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4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89" t="s">
        <v>0</v>
      </c>
      <c r="H1" s="81">
        <f>'Notas a los Edos Financieros'!D1</f>
        <v>2024</v>
      </c>
    </row>
    <row r="2" spans="1:8" ht="11.25" customHeight="1" x14ac:dyDescent="0.25">
      <c r="A2" s="124" t="s">
        <v>263</v>
      </c>
      <c r="B2" s="118"/>
      <c r="C2" s="118"/>
      <c r="D2" s="118"/>
      <c r="E2" s="118"/>
      <c r="F2" s="118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24" t="str">
        <f>'Notas a los Edos Financieros'!A3</f>
        <v>Del 1 de enero al 31 de diciembre de 2024</v>
      </c>
      <c r="B3" s="118"/>
      <c r="C3" s="118"/>
      <c r="D3" s="118"/>
      <c r="E3" s="118"/>
      <c r="F3" s="118"/>
      <c r="G3" s="89" t="s">
        <v>4</v>
      </c>
      <c r="H3" s="81">
        <f>'Notas a los Edos Financieros'!D3</f>
        <v>4</v>
      </c>
    </row>
    <row r="4" spans="1:8" ht="11.25" customHeight="1" x14ac:dyDescent="0.25">
      <c r="A4" s="123" t="s">
        <v>5</v>
      </c>
      <c r="B4" s="118"/>
      <c r="C4" s="118"/>
      <c r="D4" s="118"/>
      <c r="E4" s="118"/>
      <c r="F4" s="118"/>
      <c r="G4" s="89"/>
      <c r="H4" s="81"/>
    </row>
    <row r="5" spans="1:8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264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266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267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268</v>
      </c>
      <c r="C11" s="29">
        <v>0</v>
      </c>
      <c r="D11" s="16"/>
      <c r="E11" s="16"/>
      <c r="F11" s="16"/>
      <c r="G11" s="16"/>
      <c r="H11" s="16"/>
    </row>
    <row r="12" spans="1:8" s="104" customFormat="1" ht="9.75" customHeight="1" x14ac:dyDescent="0.2">
      <c r="A12" s="109">
        <v>1211</v>
      </c>
      <c r="B12" s="110" t="s">
        <v>584</v>
      </c>
      <c r="C12" s="103"/>
      <c r="D12" s="103"/>
      <c r="E12" s="103"/>
      <c r="F12" s="103"/>
      <c r="G12" s="103"/>
      <c r="H12" s="103"/>
    </row>
    <row r="13" spans="1:8" ht="9.75" customHeight="1" x14ac:dyDescent="0.25">
      <c r="A13" s="84" t="s">
        <v>269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69</v>
      </c>
      <c r="B14" s="86" t="s">
        <v>70</v>
      </c>
      <c r="C14" s="86" t="s">
        <v>71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270</v>
      </c>
    </row>
    <row r="15" spans="1:8" ht="12" customHeight="1" x14ac:dyDescent="0.25">
      <c r="A15" s="28">
        <v>1122</v>
      </c>
      <c r="B15" s="16" t="s">
        <v>271</v>
      </c>
      <c r="C15" s="29">
        <v>16850820.809999999</v>
      </c>
      <c r="D15" s="29">
        <v>17502292.52</v>
      </c>
      <c r="E15" s="29">
        <v>23088614.02</v>
      </c>
      <c r="F15" s="29">
        <v>31015380</v>
      </c>
      <c r="G15" s="29">
        <v>40896735.049999997</v>
      </c>
      <c r="H15" s="16" t="s">
        <v>606</v>
      </c>
    </row>
    <row r="16" spans="1:8" ht="9.75" customHeight="1" x14ac:dyDescent="0.25">
      <c r="A16" s="28">
        <v>1124</v>
      </c>
      <c r="B16" s="16" t="s">
        <v>272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273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69</v>
      </c>
      <c r="B19" s="86" t="s">
        <v>70</v>
      </c>
      <c r="C19" s="86" t="s">
        <v>71</v>
      </c>
      <c r="D19" s="86" t="s">
        <v>274</v>
      </c>
      <c r="E19" s="86" t="s">
        <v>275</v>
      </c>
      <c r="F19" s="86" t="s">
        <v>276</v>
      </c>
      <c r="G19" s="86" t="s">
        <v>277</v>
      </c>
      <c r="H19" s="86" t="s">
        <v>278</v>
      </c>
    </row>
    <row r="20" spans="1:8" ht="12" customHeight="1" x14ac:dyDescent="0.25">
      <c r="A20" s="28">
        <v>1123</v>
      </c>
      <c r="B20" s="16" t="s">
        <v>279</v>
      </c>
      <c r="C20" s="29">
        <v>420168.26</v>
      </c>
      <c r="D20" s="29">
        <v>36499.040000000001</v>
      </c>
      <c r="E20" s="29">
        <v>383669.22</v>
      </c>
      <c r="F20" s="29">
        <v>0</v>
      </c>
      <c r="G20" s="29">
        <v>0</v>
      </c>
      <c r="H20" s="16" t="s">
        <v>613</v>
      </c>
    </row>
    <row r="21" spans="1:8" ht="9.75" customHeight="1" x14ac:dyDescent="0.25">
      <c r="A21" s="28">
        <v>1125</v>
      </c>
      <c r="B21" s="16" t="s">
        <v>280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50.1" customHeight="1" x14ac:dyDescent="0.25">
      <c r="A27" s="28">
        <v>1134</v>
      </c>
      <c r="B27" s="16" t="s">
        <v>286</v>
      </c>
      <c r="C27" s="29">
        <v>5461105.54</v>
      </c>
      <c r="D27" s="29">
        <v>51783.81</v>
      </c>
      <c r="E27" s="29">
        <v>126763.34</v>
      </c>
      <c r="F27" s="29">
        <v>0</v>
      </c>
      <c r="G27" s="29">
        <v>5282558.3899999997</v>
      </c>
      <c r="H27" s="111" t="s">
        <v>614</v>
      </c>
    </row>
    <row r="28" spans="1:8" ht="9.75" customHeight="1" x14ac:dyDescent="0.25">
      <c r="A28" s="28">
        <v>1139</v>
      </c>
      <c r="B28" s="16" t="s">
        <v>287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288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69</v>
      </c>
      <c r="B31" s="86" t="s">
        <v>70</v>
      </c>
      <c r="C31" s="86" t="s">
        <v>71</v>
      </c>
      <c r="D31" s="86" t="s">
        <v>289</v>
      </c>
      <c r="E31" s="86" t="s">
        <v>290</v>
      </c>
      <c r="F31" s="86" t="s">
        <v>291</v>
      </c>
      <c r="G31" s="86"/>
      <c r="H31" s="86"/>
    </row>
    <row r="32" spans="1:8" ht="12" customHeight="1" x14ac:dyDescent="0.25">
      <c r="A32" s="28">
        <v>1140</v>
      </c>
      <c r="B32" s="16" t="s">
        <v>292</v>
      </c>
      <c r="C32" s="29">
        <f>+C33+C34+C35+C36+C37</f>
        <v>248725179.61000001</v>
      </c>
      <c r="D32" s="16"/>
      <c r="E32" s="16"/>
      <c r="F32" s="16"/>
      <c r="G32" s="16"/>
      <c r="H32" s="16"/>
    </row>
    <row r="33" spans="1:7" ht="9.75" customHeight="1" x14ac:dyDescent="0.25">
      <c r="A33" s="28">
        <v>1141</v>
      </c>
      <c r="B33" s="16" t="s">
        <v>293</v>
      </c>
      <c r="C33" s="29">
        <v>0</v>
      </c>
      <c r="D33" s="16"/>
      <c r="E33" s="16"/>
      <c r="F33" s="16"/>
    </row>
    <row r="34" spans="1:7" ht="50.1" customHeight="1" x14ac:dyDescent="0.25">
      <c r="A34" s="28">
        <v>1142</v>
      </c>
      <c r="B34" s="16" t="s">
        <v>294</v>
      </c>
      <c r="C34" s="29">
        <v>35721194.119999997</v>
      </c>
      <c r="D34" s="111" t="s">
        <v>607</v>
      </c>
      <c r="E34" s="16" t="s">
        <v>608</v>
      </c>
      <c r="F34" s="16" t="s">
        <v>609</v>
      </c>
      <c r="G34" t="s">
        <v>610</v>
      </c>
    </row>
    <row r="35" spans="1:7" ht="39.950000000000003" customHeight="1" x14ac:dyDescent="0.25">
      <c r="A35" s="28">
        <v>1143</v>
      </c>
      <c r="B35" s="16" t="s">
        <v>295</v>
      </c>
      <c r="C35" s="29">
        <v>3074539.28</v>
      </c>
      <c r="D35" s="111" t="s">
        <v>611</v>
      </c>
      <c r="E35" s="16" t="s">
        <v>610</v>
      </c>
      <c r="F35" s="16" t="s">
        <v>610</v>
      </c>
      <c r="G35" t="s">
        <v>610</v>
      </c>
    </row>
    <row r="36" spans="1:7" ht="12" customHeight="1" x14ac:dyDescent="0.25">
      <c r="A36" s="28">
        <v>1144</v>
      </c>
      <c r="B36" s="16" t="s">
        <v>296</v>
      </c>
      <c r="C36" s="29">
        <v>209929446.21000001</v>
      </c>
      <c r="D36" s="16" t="s">
        <v>612</v>
      </c>
      <c r="E36" s="16" t="s">
        <v>610</v>
      </c>
      <c r="F36" s="16" t="s">
        <v>610</v>
      </c>
      <c r="G36" t="s">
        <v>610</v>
      </c>
    </row>
    <row r="37" spans="1:7" ht="9.75" customHeight="1" x14ac:dyDescent="0.25">
      <c r="A37" s="28">
        <v>1145</v>
      </c>
      <c r="B37" s="16" t="s">
        <v>297</v>
      </c>
      <c r="C37" s="29">
        <v>0</v>
      </c>
      <c r="D37" s="16"/>
      <c r="E37" s="16"/>
      <c r="F37" s="16"/>
    </row>
    <row r="38" spans="1:7" ht="9.75" customHeight="1" x14ac:dyDescent="0.25">
      <c r="A38" s="16"/>
      <c r="B38" s="16"/>
      <c r="C38" s="16"/>
      <c r="D38" s="16"/>
      <c r="E38" s="16"/>
      <c r="F38" s="16"/>
    </row>
    <row r="39" spans="1:7" ht="9.75" customHeight="1" x14ac:dyDescent="0.25">
      <c r="A39" s="84" t="s">
        <v>298</v>
      </c>
      <c r="B39" s="84"/>
      <c r="C39" s="84"/>
      <c r="D39" s="84"/>
      <c r="E39" s="84"/>
      <c r="F39" s="84"/>
    </row>
    <row r="40" spans="1:7" ht="9.75" customHeight="1" x14ac:dyDescent="0.25">
      <c r="A40" s="86" t="s">
        <v>69</v>
      </c>
      <c r="B40" s="86" t="s">
        <v>70</v>
      </c>
      <c r="C40" s="86" t="s">
        <v>71</v>
      </c>
      <c r="D40" s="86" t="s">
        <v>290</v>
      </c>
      <c r="E40" s="86" t="s">
        <v>299</v>
      </c>
      <c r="F40" s="86" t="s">
        <v>291</v>
      </c>
    </row>
    <row r="41" spans="1:7" ht="9.75" customHeight="1" x14ac:dyDescent="0.25">
      <c r="A41" s="28">
        <v>1150</v>
      </c>
      <c r="B41" s="16" t="s">
        <v>300</v>
      </c>
      <c r="C41" s="29">
        <f>+C42</f>
        <v>0</v>
      </c>
      <c r="D41" s="16"/>
      <c r="E41" s="16"/>
      <c r="F41" s="16"/>
    </row>
    <row r="42" spans="1:7" ht="9.75" customHeight="1" x14ac:dyDescent="0.25">
      <c r="A42" s="28">
        <v>1151</v>
      </c>
      <c r="B42" s="16" t="s">
        <v>301</v>
      </c>
      <c r="C42" s="29">
        <v>0</v>
      </c>
      <c r="D42" s="16"/>
      <c r="E42" s="16"/>
      <c r="F42" s="16"/>
    </row>
    <row r="43" spans="1:7" ht="9.75" customHeight="1" x14ac:dyDescent="0.25">
      <c r="A43" s="16"/>
      <c r="B43" s="16"/>
      <c r="C43" s="16"/>
      <c r="D43" s="16"/>
      <c r="E43" s="16"/>
      <c r="F43" s="16"/>
    </row>
    <row r="44" spans="1:7" ht="9.75" customHeight="1" x14ac:dyDescent="0.25">
      <c r="A44" s="84" t="s">
        <v>302</v>
      </c>
      <c r="B44" s="84"/>
      <c r="C44" s="84"/>
      <c r="D44" s="84"/>
      <c r="E44" s="84"/>
      <c r="F44" s="84"/>
    </row>
    <row r="45" spans="1:7" ht="9.75" customHeight="1" x14ac:dyDescent="0.25">
      <c r="A45" s="86" t="s">
        <v>69</v>
      </c>
      <c r="B45" s="86" t="s">
        <v>70</v>
      </c>
      <c r="C45" s="86" t="s">
        <v>71</v>
      </c>
      <c r="D45" s="86" t="s">
        <v>265</v>
      </c>
      <c r="E45" s="86" t="s">
        <v>278</v>
      </c>
      <c r="F45" s="86"/>
    </row>
    <row r="46" spans="1:7" ht="9.75" customHeight="1" x14ac:dyDescent="0.25">
      <c r="A46" s="28">
        <v>1213</v>
      </c>
      <c r="B46" s="16" t="s">
        <v>303</v>
      </c>
      <c r="C46" s="29">
        <v>0</v>
      </c>
      <c r="D46" s="16"/>
      <c r="E46" s="16"/>
      <c r="F46" s="16"/>
    </row>
    <row r="47" spans="1:7" ht="9.75" customHeight="1" x14ac:dyDescent="0.25">
      <c r="A47" s="16"/>
      <c r="B47" s="16"/>
      <c r="C47" s="16"/>
      <c r="D47" s="16"/>
      <c r="E47" s="16"/>
      <c r="F47" s="16"/>
    </row>
    <row r="48" spans="1:7" ht="9.75" customHeight="1" x14ac:dyDescent="0.25">
      <c r="A48" s="84" t="s">
        <v>304</v>
      </c>
      <c r="B48" s="84"/>
      <c r="C48" s="84"/>
      <c r="D48" s="84"/>
      <c r="E48" s="84"/>
      <c r="F48" s="84"/>
    </row>
    <row r="49" spans="1:10" ht="9.75" customHeight="1" x14ac:dyDescent="0.25">
      <c r="A49" s="86" t="s">
        <v>69</v>
      </c>
      <c r="B49" s="86" t="s">
        <v>70</v>
      </c>
      <c r="C49" s="86" t="s">
        <v>71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305</v>
      </c>
      <c r="C50" s="29">
        <f>+C51+C52</f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306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307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308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69</v>
      </c>
      <c r="B55" s="86" t="s">
        <v>70</v>
      </c>
      <c r="C55" s="86" t="s">
        <v>71</v>
      </c>
      <c r="D55" s="86" t="s">
        <v>309</v>
      </c>
      <c r="E55" s="86" t="s">
        <v>310</v>
      </c>
      <c r="F55" s="86" t="s">
        <v>311</v>
      </c>
      <c r="G55" s="86" t="s">
        <v>312</v>
      </c>
      <c r="H55" s="86" t="s">
        <v>313</v>
      </c>
      <c r="I55" s="86" t="s">
        <v>314</v>
      </c>
      <c r="J55" s="86" t="s">
        <v>315</v>
      </c>
    </row>
    <row r="56" spans="1:10" ht="12" customHeight="1" x14ac:dyDescent="0.25">
      <c r="A56" s="28">
        <v>1230</v>
      </c>
      <c r="B56" s="16" t="s">
        <v>316</v>
      </c>
      <c r="C56" s="29">
        <f>+C57+C58+C59+C60+C61+C62+C63</f>
        <v>46969027.950000003</v>
      </c>
      <c r="D56" s="29">
        <f t="shared" ref="D56:E56" si="1">+D57+D58+D59+D60+D61+D62+D63</f>
        <v>1886506.68</v>
      </c>
      <c r="E56" s="29">
        <f t="shared" si="1"/>
        <v>-20833425.98</v>
      </c>
      <c r="F56" s="16"/>
      <c r="G56" s="16"/>
      <c r="H56" s="16"/>
      <c r="I56" s="16"/>
      <c r="J56" s="16"/>
    </row>
    <row r="57" spans="1:10" ht="12" customHeight="1" x14ac:dyDescent="0.25">
      <c r="A57" s="28">
        <v>1231</v>
      </c>
      <c r="B57" s="16" t="s">
        <v>317</v>
      </c>
      <c r="C57" s="29">
        <v>0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318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39.950000000000003" customHeight="1" x14ac:dyDescent="0.25">
      <c r="A59" s="28">
        <v>1233</v>
      </c>
      <c r="B59" s="16" t="s">
        <v>319</v>
      </c>
      <c r="C59" s="29">
        <v>46969027.950000003</v>
      </c>
      <c r="D59" s="29">
        <v>1886506.68</v>
      </c>
      <c r="E59" s="29">
        <v>-20833425.98</v>
      </c>
      <c r="F59" s="16" t="s">
        <v>615</v>
      </c>
      <c r="G59" s="112">
        <v>3.3000000000000002E-2</v>
      </c>
      <c r="H59" s="113" t="s">
        <v>616</v>
      </c>
      <c r="I59" s="16" t="s">
        <v>617</v>
      </c>
      <c r="J59" s="16"/>
    </row>
    <row r="60" spans="1:10" ht="9.75" customHeight="1" x14ac:dyDescent="0.25">
      <c r="A60" s="28">
        <v>1234</v>
      </c>
      <c r="B60" s="16" t="s">
        <v>320</v>
      </c>
      <c r="C60" s="29">
        <v>0</v>
      </c>
      <c r="D60" s="29">
        <v>0</v>
      </c>
      <c r="E60" s="29">
        <v>0</v>
      </c>
      <c r="F60" s="16"/>
      <c r="G60" s="106"/>
      <c r="H60" s="106"/>
      <c r="I60" s="16"/>
      <c r="J60" s="16"/>
    </row>
    <row r="61" spans="1:10" ht="9.75" customHeight="1" x14ac:dyDescent="0.25">
      <c r="A61" s="28">
        <v>1235</v>
      </c>
      <c r="B61" s="16" t="s">
        <v>321</v>
      </c>
      <c r="C61" s="29">
        <v>0</v>
      </c>
      <c r="D61" s="29">
        <v>0</v>
      </c>
      <c r="E61" s="29">
        <v>0</v>
      </c>
      <c r="F61" s="16"/>
      <c r="G61" s="106"/>
      <c r="H61" s="106"/>
      <c r="I61" s="16"/>
      <c r="J61" s="16"/>
    </row>
    <row r="62" spans="1:10" ht="9.75" customHeight="1" x14ac:dyDescent="0.25">
      <c r="A62" s="28">
        <v>1236</v>
      </c>
      <c r="B62" s="16" t="s">
        <v>322</v>
      </c>
      <c r="C62" s="29">
        <v>0</v>
      </c>
      <c r="D62" s="29">
        <v>0</v>
      </c>
      <c r="E62" s="29">
        <v>0</v>
      </c>
      <c r="F62" s="16"/>
      <c r="G62" s="106"/>
      <c r="H62" s="106"/>
      <c r="I62" s="16"/>
      <c r="J62" s="16"/>
    </row>
    <row r="63" spans="1:10" ht="9.75" customHeight="1" x14ac:dyDescent="0.25">
      <c r="A63" s="28">
        <v>1239</v>
      </c>
      <c r="B63" s="16" t="s">
        <v>323</v>
      </c>
      <c r="C63" s="29">
        <v>0</v>
      </c>
      <c r="D63" s="29">
        <v>0</v>
      </c>
      <c r="E63" s="29">
        <v>0</v>
      </c>
      <c r="F63" s="16"/>
      <c r="G63" s="106"/>
      <c r="H63" s="106"/>
      <c r="I63" s="16"/>
      <c r="J63" s="16"/>
    </row>
    <row r="64" spans="1:10" ht="12" customHeight="1" x14ac:dyDescent="0.25">
      <c r="A64" s="28">
        <v>1240</v>
      </c>
      <c r="B64" s="16" t="s">
        <v>324</v>
      </c>
      <c r="C64" s="29">
        <f>+C65+C66+C67+C68+C69+C70+C71+C72</f>
        <v>22191730.449999999</v>
      </c>
      <c r="D64" s="29">
        <f t="shared" ref="D64:E64" si="2">+D65+D66+D67+D68+D69+D70+D71+D72</f>
        <v>686966.96</v>
      </c>
      <c r="E64" s="29">
        <f t="shared" si="2"/>
        <v>-16667650.059999999</v>
      </c>
      <c r="F64" s="16"/>
      <c r="G64" s="106"/>
      <c r="H64" s="106"/>
      <c r="I64" s="16"/>
      <c r="J64" s="16"/>
    </row>
    <row r="65" spans="1:10" ht="39.950000000000003" customHeight="1" x14ac:dyDescent="0.25">
      <c r="A65" s="28">
        <v>1241</v>
      </c>
      <c r="B65" s="16" t="s">
        <v>325</v>
      </c>
      <c r="C65" s="29">
        <v>8499405.9800000004</v>
      </c>
      <c r="D65" s="29">
        <v>161037.65999999992</v>
      </c>
      <c r="E65" s="29">
        <v>-6369720.79</v>
      </c>
      <c r="F65" s="16" t="s">
        <v>615</v>
      </c>
      <c r="G65" s="112">
        <v>0.1</v>
      </c>
      <c r="H65" s="113" t="s">
        <v>616</v>
      </c>
      <c r="I65" s="16" t="s">
        <v>617</v>
      </c>
      <c r="J65" s="16"/>
    </row>
    <row r="66" spans="1:10" ht="39.950000000000003" customHeight="1" x14ac:dyDescent="0.25">
      <c r="A66" s="28">
        <v>1242</v>
      </c>
      <c r="B66" s="16" t="s">
        <v>326</v>
      </c>
      <c r="C66" s="29">
        <v>301109.59999999998</v>
      </c>
      <c r="D66" s="29">
        <v>31831.14</v>
      </c>
      <c r="E66" s="29">
        <v>-119459.42</v>
      </c>
      <c r="F66" s="16"/>
      <c r="G66" s="112">
        <v>0.1</v>
      </c>
      <c r="H66" s="113" t="s">
        <v>616</v>
      </c>
      <c r="I66" s="16" t="s">
        <v>617</v>
      </c>
      <c r="J66" s="16"/>
    </row>
    <row r="67" spans="1:10" ht="9.75" customHeight="1" x14ac:dyDescent="0.25">
      <c r="A67" s="28">
        <v>1243</v>
      </c>
      <c r="B67" s="16" t="s">
        <v>327</v>
      </c>
      <c r="C67" s="29">
        <v>0</v>
      </c>
      <c r="D67" s="29">
        <v>0</v>
      </c>
      <c r="E67" s="29">
        <v>0</v>
      </c>
      <c r="F67" s="16"/>
      <c r="G67" s="106"/>
      <c r="H67" s="106"/>
      <c r="I67" s="16"/>
      <c r="J67" s="16"/>
    </row>
    <row r="68" spans="1:10" ht="39.950000000000003" customHeight="1" x14ac:dyDescent="0.25">
      <c r="A68" s="28">
        <v>1244</v>
      </c>
      <c r="B68" s="16" t="s">
        <v>328</v>
      </c>
      <c r="C68" s="29">
        <v>12600338.74</v>
      </c>
      <c r="D68" s="29">
        <v>475445.67000000004</v>
      </c>
      <c r="E68" s="29">
        <v>-9639207.1899999995</v>
      </c>
      <c r="F68" s="16" t="s">
        <v>615</v>
      </c>
      <c r="G68" s="112">
        <v>0.2</v>
      </c>
      <c r="H68" s="113" t="s">
        <v>616</v>
      </c>
      <c r="I68" s="16" t="s">
        <v>617</v>
      </c>
      <c r="J68" s="16"/>
    </row>
    <row r="69" spans="1:10" ht="9.75" customHeight="1" x14ac:dyDescent="0.25">
      <c r="A69" s="28">
        <v>1245</v>
      </c>
      <c r="B69" s="16" t="s">
        <v>329</v>
      </c>
      <c r="C69" s="29">
        <v>0</v>
      </c>
      <c r="D69" s="29">
        <v>0</v>
      </c>
      <c r="E69" s="29">
        <v>0</v>
      </c>
      <c r="F69" s="16"/>
      <c r="G69" s="106"/>
      <c r="H69" s="106"/>
      <c r="I69" s="16"/>
      <c r="J69" s="16"/>
    </row>
    <row r="70" spans="1:10" ht="39.950000000000003" customHeight="1" x14ac:dyDescent="0.25">
      <c r="A70" s="28">
        <v>1246</v>
      </c>
      <c r="B70" s="16" t="s">
        <v>330</v>
      </c>
      <c r="C70" s="29">
        <v>790876.13</v>
      </c>
      <c r="D70" s="29">
        <v>18652.489999999998</v>
      </c>
      <c r="E70" s="29">
        <v>-539262.66</v>
      </c>
      <c r="F70" s="16" t="s">
        <v>615</v>
      </c>
      <c r="G70" s="112">
        <v>0.1</v>
      </c>
      <c r="H70" s="113" t="s">
        <v>616</v>
      </c>
      <c r="I70" s="16" t="s">
        <v>617</v>
      </c>
      <c r="J70" s="16"/>
    </row>
    <row r="71" spans="1:10" ht="9.75" customHeight="1" x14ac:dyDescent="0.25">
      <c r="A71" s="28">
        <v>1247</v>
      </c>
      <c r="B71" s="16" t="s">
        <v>331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332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333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69</v>
      </c>
      <c r="B75" s="86" t="s">
        <v>70</v>
      </c>
      <c r="C75" s="86" t="s">
        <v>71</v>
      </c>
      <c r="D75" s="86" t="s">
        <v>334</v>
      </c>
      <c r="E75" s="86" t="s">
        <v>335</v>
      </c>
      <c r="F75" s="86" t="s">
        <v>336</v>
      </c>
      <c r="G75" s="86" t="s">
        <v>337</v>
      </c>
      <c r="H75" s="16"/>
      <c r="I75" s="16"/>
      <c r="J75" s="16"/>
    </row>
    <row r="76" spans="1:10" ht="12" customHeight="1" x14ac:dyDescent="0.25">
      <c r="A76" s="28">
        <v>1250</v>
      </c>
      <c r="B76" s="16" t="s">
        <v>338</v>
      </c>
      <c r="C76" s="29">
        <f>+C77+C78+C79+C80+C81</f>
        <v>3746214.21</v>
      </c>
      <c r="D76" s="29">
        <f t="shared" ref="D76:E76" si="3">+D77+D78+D79+D80+D81</f>
        <v>378757.42</v>
      </c>
      <c r="E76" s="29">
        <f t="shared" si="3"/>
        <v>-3409837.54</v>
      </c>
      <c r="F76" s="16"/>
      <c r="G76" s="16"/>
      <c r="H76" s="16"/>
      <c r="I76" s="16"/>
      <c r="J76" s="16"/>
    </row>
    <row r="77" spans="1:10" ht="34.5" customHeight="1" x14ac:dyDescent="0.25">
      <c r="A77" s="28">
        <v>1251</v>
      </c>
      <c r="B77" s="16" t="s">
        <v>339</v>
      </c>
      <c r="C77" s="29">
        <v>99994.8</v>
      </c>
      <c r="D77" s="29">
        <v>19923</v>
      </c>
      <c r="E77" s="29">
        <v>-99994.8</v>
      </c>
      <c r="F77" s="111" t="s">
        <v>618</v>
      </c>
      <c r="G77" s="16" t="s">
        <v>610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340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341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34.5" customHeight="1" x14ac:dyDescent="0.25">
      <c r="A80" s="28">
        <v>1254</v>
      </c>
      <c r="B80" s="16" t="s">
        <v>342</v>
      </c>
      <c r="C80" s="29">
        <v>3646219.41</v>
      </c>
      <c r="D80" s="29">
        <v>358834.42</v>
      </c>
      <c r="E80" s="29">
        <v>-3309842.74</v>
      </c>
      <c r="F80" s="111" t="s">
        <v>619</v>
      </c>
      <c r="G80" s="16" t="s">
        <v>610</v>
      </c>
      <c r="H80" s="16"/>
      <c r="I80" s="16"/>
      <c r="J80" s="16"/>
    </row>
    <row r="81" spans="1:7" ht="9.75" customHeight="1" x14ac:dyDescent="0.25">
      <c r="A81" s="28">
        <v>1259</v>
      </c>
      <c r="B81" s="16" t="s">
        <v>343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344</v>
      </c>
      <c r="C82" s="29">
        <f>+C83+C84+C85+C86+C87+C88</f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345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346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347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348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349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350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351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69</v>
      </c>
      <c r="B91" s="86" t="s">
        <v>70</v>
      </c>
      <c r="C91" s="86" t="s">
        <v>71</v>
      </c>
      <c r="D91" s="86" t="s">
        <v>313</v>
      </c>
      <c r="E91" s="86"/>
      <c r="F91" s="86"/>
      <c r="G91" s="86"/>
    </row>
    <row r="92" spans="1:7" ht="12" customHeight="1" x14ac:dyDescent="0.25">
      <c r="A92" s="28">
        <v>1160</v>
      </c>
      <c r="B92" s="16" t="s">
        <v>352</v>
      </c>
      <c r="C92" s="29">
        <f>+C93+C94</f>
        <v>-1650088.71</v>
      </c>
      <c r="D92" s="16"/>
      <c r="E92" s="16"/>
      <c r="F92" s="16"/>
      <c r="G92" s="16"/>
    </row>
    <row r="93" spans="1:7" ht="101.25" customHeight="1" x14ac:dyDescent="0.25">
      <c r="A93" s="28">
        <v>1161</v>
      </c>
      <c r="B93" s="16" t="s">
        <v>353</v>
      </c>
      <c r="C93" s="29">
        <v>-1650088.71</v>
      </c>
      <c r="D93" s="113" t="s">
        <v>620</v>
      </c>
      <c r="E93" s="16"/>
      <c r="F93" s="16"/>
      <c r="G93" s="16"/>
    </row>
    <row r="94" spans="1:7" ht="9.75" customHeight="1" x14ac:dyDescent="0.25">
      <c r="A94" s="28">
        <v>1162</v>
      </c>
      <c r="B94" s="16" t="s">
        <v>354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355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69</v>
      </c>
      <c r="B97" s="86" t="s">
        <v>70</v>
      </c>
      <c r="C97" s="86" t="s">
        <v>71</v>
      </c>
      <c r="D97" s="86" t="s">
        <v>278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356</v>
      </c>
      <c r="C98" s="29">
        <f>+C99+C100+C101+C102</f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357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358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359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360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361</v>
      </c>
      <c r="C103" s="29">
        <f>+C104+C105+C106</f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362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363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364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365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69</v>
      </c>
      <c r="B109" s="86" t="s">
        <v>70</v>
      </c>
      <c r="C109" s="86" t="s">
        <v>71</v>
      </c>
      <c r="D109" s="86" t="s">
        <v>274</v>
      </c>
      <c r="E109" s="86" t="s">
        <v>275</v>
      </c>
      <c r="F109" s="86" t="s">
        <v>276</v>
      </c>
      <c r="G109" s="86" t="s">
        <v>366</v>
      </c>
      <c r="H109" s="86" t="s">
        <v>367</v>
      </c>
    </row>
    <row r="110" spans="1:8" ht="12" customHeight="1" x14ac:dyDescent="0.25">
      <c r="A110" s="28">
        <v>2110</v>
      </c>
      <c r="B110" s="16" t="s">
        <v>368</v>
      </c>
      <c r="C110" s="29">
        <f>+C111+C112+C113+C114+C115+C116+C117+C118+C119</f>
        <v>8546106.9900000002</v>
      </c>
      <c r="D110" s="29">
        <f t="shared" ref="D110:G110" si="4">+D111+D112+D113+D114+D115+D116+D117+D118+D119</f>
        <v>2701041.1799999997</v>
      </c>
      <c r="E110" s="29">
        <f t="shared" si="4"/>
        <v>2192365.1799999997</v>
      </c>
      <c r="F110" s="29">
        <f t="shared" si="4"/>
        <v>2237047.19</v>
      </c>
      <c r="G110" s="29">
        <f t="shared" si="4"/>
        <v>1415653.44</v>
      </c>
      <c r="H110" s="16"/>
    </row>
    <row r="111" spans="1:8" ht="9.75" customHeight="1" x14ac:dyDescent="0.25">
      <c r="A111" s="28">
        <v>2111</v>
      </c>
      <c r="B111" s="16" t="s">
        <v>369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12" customHeight="1" x14ac:dyDescent="0.25">
      <c r="A112" s="28">
        <v>2112</v>
      </c>
      <c r="B112" s="16" t="s">
        <v>370</v>
      </c>
      <c r="C112" s="29">
        <v>3877268.24</v>
      </c>
      <c r="D112" s="29">
        <v>84582.55</v>
      </c>
      <c r="E112" s="29">
        <v>1624838.5</v>
      </c>
      <c r="F112" s="29">
        <v>2167847.19</v>
      </c>
      <c r="G112" s="29">
        <v>0</v>
      </c>
      <c r="H112" s="16" t="s">
        <v>621</v>
      </c>
    </row>
    <row r="113" spans="1:8" ht="12" customHeight="1" x14ac:dyDescent="0.25">
      <c r="A113" s="28">
        <v>2113</v>
      </c>
      <c r="B113" s="16" t="s">
        <v>371</v>
      </c>
      <c r="C113" s="29">
        <v>839638.9</v>
      </c>
      <c r="D113" s="29">
        <v>300792.73</v>
      </c>
      <c r="E113" s="29">
        <v>253526.68</v>
      </c>
      <c r="F113" s="29">
        <v>0</v>
      </c>
      <c r="G113" s="29">
        <v>285319.49</v>
      </c>
      <c r="H113" s="16" t="s">
        <v>621</v>
      </c>
    </row>
    <row r="114" spans="1:8" ht="9.75" customHeight="1" x14ac:dyDescent="0.25">
      <c r="A114" s="28">
        <v>2114</v>
      </c>
      <c r="B114" s="16" t="s">
        <v>372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373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374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12" customHeight="1" x14ac:dyDescent="0.25">
      <c r="A117" s="28">
        <v>2117</v>
      </c>
      <c r="B117" s="16" t="s">
        <v>375</v>
      </c>
      <c r="C117" s="29">
        <v>2223605.62</v>
      </c>
      <c r="D117" s="29">
        <v>2223605.62</v>
      </c>
      <c r="E117" s="29">
        <v>0</v>
      </c>
      <c r="F117" s="29">
        <v>0</v>
      </c>
      <c r="G117" s="29">
        <v>0</v>
      </c>
      <c r="H117" s="16" t="s">
        <v>621</v>
      </c>
    </row>
    <row r="118" spans="1:8" ht="9.75" customHeight="1" x14ac:dyDescent="0.25">
      <c r="A118" s="28">
        <v>2118</v>
      </c>
      <c r="B118" s="16" t="s">
        <v>376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12" customHeight="1" x14ac:dyDescent="0.25">
      <c r="A119" s="28">
        <v>2119</v>
      </c>
      <c r="B119" s="16" t="s">
        <v>377</v>
      </c>
      <c r="C119" s="29">
        <v>1605594.23</v>
      </c>
      <c r="D119" s="29">
        <v>92060.28</v>
      </c>
      <c r="E119" s="29">
        <v>314000</v>
      </c>
      <c r="F119" s="29">
        <v>69200</v>
      </c>
      <c r="G119" s="29">
        <v>1130333.95</v>
      </c>
      <c r="H119" s="16" t="s">
        <v>621</v>
      </c>
    </row>
    <row r="120" spans="1:8" ht="9.75" customHeight="1" x14ac:dyDescent="0.25">
      <c r="A120" s="28">
        <v>2120</v>
      </c>
      <c r="B120" s="16" t="s">
        <v>378</v>
      </c>
      <c r="C120" s="29">
        <f>+C121+C122+C123</f>
        <v>0</v>
      </c>
      <c r="D120" s="29">
        <f t="shared" ref="D120:G120" si="5">+D121+D122+D123</f>
        <v>0</v>
      </c>
      <c r="E120" s="29">
        <f t="shared" si="5"/>
        <v>0</v>
      </c>
      <c r="F120" s="29">
        <f t="shared" si="5"/>
        <v>0</v>
      </c>
      <c r="G120" s="29">
        <f t="shared" si="5"/>
        <v>0</v>
      </c>
      <c r="H120" s="16"/>
    </row>
    <row r="121" spans="1:8" ht="9.75" customHeight="1" x14ac:dyDescent="0.25">
      <c r="A121" s="28">
        <v>2121</v>
      </c>
      <c r="B121" s="16" t="s">
        <v>379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380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381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382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69</v>
      </c>
      <c r="B126" s="86" t="s">
        <v>70</v>
      </c>
      <c r="C126" s="86" t="s">
        <v>71</v>
      </c>
      <c r="D126" s="86" t="s">
        <v>383</v>
      </c>
      <c r="E126" s="86" t="s">
        <v>278</v>
      </c>
      <c r="F126" s="86"/>
      <c r="G126" s="86"/>
      <c r="H126" s="86"/>
    </row>
    <row r="127" spans="1:8" ht="12" customHeight="1" x14ac:dyDescent="0.25">
      <c r="A127" s="28">
        <v>2160</v>
      </c>
      <c r="B127" s="16" t="s">
        <v>384</v>
      </c>
      <c r="C127" s="29">
        <f>+C128+C129+C130+C131+C132+C133</f>
        <v>22097150.859999999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385</v>
      </c>
      <c r="C128" s="29">
        <v>0</v>
      </c>
      <c r="D128" s="16"/>
      <c r="E128" s="16"/>
      <c r="F128" s="16"/>
      <c r="G128" s="16"/>
      <c r="H128" s="16"/>
    </row>
    <row r="129" spans="1:5" ht="105" customHeight="1" x14ac:dyDescent="0.25">
      <c r="A129" s="28">
        <v>2162</v>
      </c>
      <c r="B129" s="16" t="s">
        <v>386</v>
      </c>
      <c r="C129" s="29">
        <v>22097150.859999999</v>
      </c>
      <c r="D129" s="113" t="s">
        <v>622</v>
      </c>
      <c r="E129" s="16"/>
    </row>
    <row r="130" spans="1:5" ht="9.75" customHeight="1" x14ac:dyDescent="0.25">
      <c r="A130" s="28">
        <v>2163</v>
      </c>
      <c r="B130" s="16" t="s">
        <v>387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388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389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390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391</v>
      </c>
      <c r="C134" s="29">
        <f>+C135+C136+C137+C138+C139+C140</f>
        <v>0</v>
      </c>
      <c r="D134" s="16"/>
      <c r="E134" s="16"/>
    </row>
    <row r="135" spans="1:5" ht="9.75" customHeight="1" x14ac:dyDescent="0.25">
      <c r="A135" s="28">
        <v>2251</v>
      </c>
      <c r="B135" s="16" t="s">
        <v>392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393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394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395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396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397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398</v>
      </c>
      <c r="B142" s="84"/>
      <c r="C142" s="84"/>
      <c r="D142" s="84"/>
      <c r="E142" s="84"/>
    </row>
    <row r="143" spans="1:5" ht="9.75" customHeight="1" x14ac:dyDescent="0.25">
      <c r="A143" s="91" t="s">
        <v>69</v>
      </c>
      <c r="B143" s="91" t="s">
        <v>70</v>
      </c>
      <c r="C143" s="91" t="s">
        <v>71</v>
      </c>
      <c r="D143" s="86" t="s">
        <v>383</v>
      </c>
      <c r="E143" s="86" t="s">
        <v>278</v>
      </c>
    </row>
    <row r="144" spans="1:5" ht="9.75" customHeight="1" x14ac:dyDescent="0.25">
      <c r="A144" s="28">
        <v>2150</v>
      </c>
      <c r="B144" s="16" t="s">
        <v>399</v>
      </c>
      <c r="C144" s="29">
        <f>+C145+C146+C147</f>
        <v>0</v>
      </c>
      <c r="D144" s="16"/>
      <c r="E144" s="16"/>
    </row>
    <row r="145" spans="1:5" ht="9.75" customHeight="1" x14ac:dyDescent="0.25">
      <c r="A145" s="28">
        <v>2151</v>
      </c>
      <c r="B145" s="16" t="s">
        <v>400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401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402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403</v>
      </c>
      <c r="C148" s="29">
        <f>+C149+C150+C151</f>
        <v>0</v>
      </c>
      <c r="D148" s="16"/>
      <c r="E148" s="16"/>
    </row>
    <row r="149" spans="1:5" ht="9.75" customHeight="1" x14ac:dyDescent="0.25">
      <c r="A149" s="28">
        <v>2241</v>
      </c>
      <c r="B149" s="16" t="s">
        <v>404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405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406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407</v>
      </c>
      <c r="B153" s="84"/>
      <c r="C153" s="84"/>
      <c r="D153" s="84"/>
      <c r="E153" s="84"/>
    </row>
    <row r="154" spans="1:5" ht="9.75" customHeight="1" x14ac:dyDescent="0.25">
      <c r="A154" s="91" t="s">
        <v>69</v>
      </c>
      <c r="B154" s="91" t="s">
        <v>70</v>
      </c>
      <c r="C154" s="91" t="s">
        <v>71</v>
      </c>
      <c r="D154" s="86" t="s">
        <v>383</v>
      </c>
      <c r="E154" s="86" t="s">
        <v>278</v>
      </c>
    </row>
    <row r="155" spans="1:5" ht="9.75" customHeight="1" x14ac:dyDescent="0.25">
      <c r="A155" s="28">
        <v>2170</v>
      </c>
      <c r="B155" s="16" t="s">
        <v>408</v>
      </c>
      <c r="C155" s="29">
        <f>+C156+C157+C158</f>
        <v>0</v>
      </c>
      <c r="D155" s="16"/>
      <c r="E155" s="16"/>
    </row>
    <row r="156" spans="1:5" ht="9.75" customHeight="1" x14ac:dyDescent="0.25">
      <c r="A156" s="28">
        <v>2171</v>
      </c>
      <c r="B156" s="16" t="s">
        <v>409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410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411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412</v>
      </c>
      <c r="C159" s="29">
        <f>+C160+C161+C162+C163</f>
        <v>0</v>
      </c>
      <c r="D159" s="16"/>
      <c r="E159" s="16"/>
    </row>
    <row r="160" spans="1:5" ht="9.75" customHeight="1" x14ac:dyDescent="0.25">
      <c r="A160" s="28">
        <v>2261</v>
      </c>
      <c r="B160" s="16" t="s">
        <v>413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414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415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416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417</v>
      </c>
      <c r="B165" s="84"/>
      <c r="C165" s="84"/>
      <c r="D165" s="84"/>
      <c r="E165" s="84"/>
    </row>
    <row r="166" spans="1:5" ht="9.75" customHeight="1" x14ac:dyDescent="0.25">
      <c r="A166" s="91" t="s">
        <v>69</v>
      </c>
      <c r="B166" s="91" t="s">
        <v>70</v>
      </c>
      <c r="C166" s="91" t="s">
        <v>71</v>
      </c>
      <c r="D166" s="86" t="s">
        <v>383</v>
      </c>
      <c r="E166" s="86" t="s">
        <v>278</v>
      </c>
    </row>
    <row r="167" spans="1:5" ht="9.75" customHeight="1" x14ac:dyDescent="0.25">
      <c r="A167" s="28">
        <v>2190</v>
      </c>
      <c r="B167" s="16" t="s">
        <v>418</v>
      </c>
      <c r="C167" s="29">
        <f>+C168+C169+C170</f>
        <v>0</v>
      </c>
      <c r="D167" s="16"/>
      <c r="E167" s="16"/>
    </row>
    <row r="168" spans="1:5" ht="9.75" customHeight="1" x14ac:dyDescent="0.25">
      <c r="A168" s="28">
        <v>2191</v>
      </c>
      <c r="B168" s="16" t="s">
        <v>419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420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421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65</v>
      </c>
      <c r="C173" s="16"/>
      <c r="D173" s="16"/>
      <c r="E173" s="16"/>
    </row>
    <row r="176" spans="1:5" ht="15" customHeight="1" x14ac:dyDescent="0.25">
      <c r="A176" s="106"/>
      <c r="B176" s="106"/>
      <c r="C176" s="106"/>
      <c r="D176" s="106"/>
      <c r="E176" s="106"/>
    </row>
    <row r="177" spans="1:5" ht="15" customHeight="1" x14ac:dyDescent="0.25">
      <c r="A177" s="106"/>
      <c r="B177" s="106"/>
      <c r="C177" s="106"/>
      <c r="D177" s="106"/>
      <c r="E177" s="106"/>
    </row>
    <row r="178" spans="1:5" ht="15" customHeight="1" x14ac:dyDescent="0.25">
      <c r="A178" s="106"/>
      <c r="B178" s="106"/>
      <c r="C178" s="106"/>
      <c r="D178" s="106"/>
      <c r="E178" s="106"/>
    </row>
    <row r="179" spans="1:5" ht="15" customHeight="1" x14ac:dyDescent="0.25">
      <c r="A179" s="106"/>
      <c r="B179" s="106"/>
      <c r="C179" s="106"/>
      <c r="D179" s="106"/>
      <c r="E179" s="106"/>
    </row>
    <row r="180" spans="1:5" ht="15" customHeight="1" x14ac:dyDescent="0.25">
      <c r="A180" s="106"/>
      <c r="B180" s="106"/>
      <c r="C180" s="106"/>
      <c r="D180" s="106"/>
      <c r="E180" s="106"/>
    </row>
    <row r="181" spans="1:5" ht="15" customHeight="1" x14ac:dyDescent="0.25">
      <c r="A181" s="106"/>
      <c r="B181" s="106"/>
      <c r="C181" s="106"/>
      <c r="D181" s="106"/>
      <c r="E181" s="106"/>
    </row>
    <row r="182" spans="1:5" ht="15" customHeight="1" x14ac:dyDescent="0.25">
      <c r="A182" s="106"/>
      <c r="B182" s="106"/>
      <c r="C182" s="106"/>
      <c r="D182" s="106"/>
      <c r="E182" s="106"/>
    </row>
  </sheetData>
  <mergeCells count="4">
    <mergeCell ref="A1:F1"/>
    <mergeCell ref="A2:F2"/>
    <mergeCell ref="A3:F3"/>
    <mergeCell ref="A4:F4"/>
  </mergeCells>
  <printOptions horizontalCentered="1"/>
  <pageMargins left="0" right="0" top="0.74803149606299213" bottom="0.74803149606299213" header="0" footer="0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9" t="s">
        <v>0</v>
      </c>
      <c r="E1" s="81">
        <f>'Notas a los Edos Financieros'!D1</f>
        <v>2024</v>
      </c>
    </row>
    <row r="2" spans="1:5" ht="11.25" customHeight="1" x14ac:dyDescent="0.25">
      <c r="A2" s="123" t="s">
        <v>422</v>
      </c>
      <c r="B2" s="118"/>
      <c r="C2" s="118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3" t="str">
        <f>ESF!A3</f>
        <v>Del 1 de enero al 31 de diciembre de 2024</v>
      </c>
      <c r="B3" s="118"/>
      <c r="C3" s="118"/>
      <c r="D3" s="89" t="s">
        <v>4</v>
      </c>
      <c r="E3" s="81">
        <f>'Notas a los Edos Financieros'!D3</f>
        <v>4</v>
      </c>
    </row>
    <row r="4" spans="1:5" ht="11.25" customHeight="1" x14ac:dyDescent="0.25">
      <c r="A4" s="123" t="s">
        <v>5</v>
      </c>
      <c r="B4" s="118"/>
      <c r="C4" s="118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423</v>
      </c>
      <c r="B7" s="84"/>
      <c r="C7" s="84"/>
      <c r="D7" s="84"/>
      <c r="E7" s="84"/>
    </row>
    <row r="8" spans="1:5" ht="9.75" customHeight="1" x14ac:dyDescent="0.25">
      <c r="A8" s="86" t="s">
        <v>69</v>
      </c>
      <c r="B8" s="86" t="s">
        <v>70</v>
      </c>
      <c r="C8" s="86" t="s">
        <v>71</v>
      </c>
      <c r="D8" s="86" t="s">
        <v>265</v>
      </c>
      <c r="E8" s="86" t="s">
        <v>383</v>
      </c>
    </row>
    <row r="9" spans="1:5" ht="12" customHeight="1" x14ac:dyDescent="0.25">
      <c r="A9" s="28">
        <v>3110</v>
      </c>
      <c r="B9" s="16" t="s">
        <v>123</v>
      </c>
      <c r="C9" s="29">
        <v>171071619.38999999</v>
      </c>
      <c r="D9" s="16" t="s">
        <v>123</v>
      </c>
      <c r="E9" s="16" t="s">
        <v>623</v>
      </c>
    </row>
    <row r="10" spans="1:5" ht="12" customHeight="1" x14ac:dyDescent="0.25">
      <c r="A10" s="28">
        <v>3120</v>
      </c>
      <c r="B10" s="16" t="s">
        <v>424</v>
      </c>
      <c r="C10" s="29">
        <v>87459971.010000005</v>
      </c>
      <c r="D10" s="16" t="s">
        <v>624</v>
      </c>
      <c r="E10" s="16" t="s">
        <v>623</v>
      </c>
    </row>
    <row r="11" spans="1:5" ht="9.75" customHeight="1" x14ac:dyDescent="0.25">
      <c r="A11" s="28">
        <v>3130</v>
      </c>
      <c r="B11" s="16" t="s">
        <v>425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426</v>
      </c>
      <c r="B13" s="84"/>
      <c r="C13" s="84"/>
      <c r="D13" s="84"/>
      <c r="E13" s="84"/>
    </row>
    <row r="14" spans="1:5" ht="9.75" customHeight="1" x14ac:dyDescent="0.25">
      <c r="A14" s="86" t="s">
        <v>69</v>
      </c>
      <c r="B14" s="86" t="s">
        <v>70</v>
      </c>
      <c r="C14" s="86" t="s">
        <v>71</v>
      </c>
      <c r="D14" s="86" t="s">
        <v>427</v>
      </c>
      <c r="E14" s="86"/>
    </row>
    <row r="15" spans="1:5" ht="12" customHeight="1" x14ac:dyDescent="0.25">
      <c r="A15" s="28">
        <v>3210</v>
      </c>
      <c r="B15" s="16" t="s">
        <v>428</v>
      </c>
      <c r="C15" s="29">
        <v>43423887.549999982</v>
      </c>
      <c r="D15" s="16" t="s">
        <v>625</v>
      </c>
      <c r="E15" s="16"/>
    </row>
    <row r="16" spans="1:5" ht="12" customHeight="1" x14ac:dyDescent="0.25">
      <c r="A16" s="28">
        <v>3220</v>
      </c>
      <c r="B16" s="16" t="s">
        <v>429</v>
      </c>
      <c r="C16" s="29">
        <v>424043278.25999999</v>
      </c>
      <c r="D16" s="16" t="s">
        <v>626</v>
      </c>
      <c r="E16" s="16"/>
    </row>
    <row r="17" spans="1:4" ht="12" customHeight="1" x14ac:dyDescent="0.25">
      <c r="A17" s="28">
        <v>3230</v>
      </c>
      <c r="B17" s="16" t="s">
        <v>430</v>
      </c>
      <c r="C17" s="29">
        <f>+C18+C19+C20+C21</f>
        <v>3005470.66</v>
      </c>
      <c r="D17" s="16"/>
    </row>
    <row r="18" spans="1:4" ht="12" customHeight="1" x14ac:dyDescent="0.25">
      <c r="A18" s="28">
        <v>3231</v>
      </c>
      <c r="B18" s="16" t="s">
        <v>431</v>
      </c>
      <c r="C18" s="29">
        <v>3005470.66</v>
      </c>
      <c r="D18" s="16" t="s">
        <v>627</v>
      </c>
    </row>
    <row r="19" spans="1:4" ht="9.75" customHeight="1" x14ac:dyDescent="0.25">
      <c r="A19" s="28">
        <v>3232</v>
      </c>
      <c r="B19" s="16" t="s">
        <v>432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433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434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435</v>
      </c>
      <c r="C22" s="29">
        <f>+C23+C24+C25</f>
        <v>0</v>
      </c>
      <c r="D22" s="16"/>
    </row>
    <row r="23" spans="1:4" ht="9.75" customHeight="1" x14ac:dyDescent="0.25">
      <c r="A23" s="28">
        <v>3241</v>
      </c>
      <c r="B23" s="16" t="s">
        <v>436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437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438</v>
      </c>
      <c r="C25" s="29">
        <v>0</v>
      </c>
      <c r="D25" s="16"/>
    </row>
    <row r="26" spans="1:4" ht="12" customHeight="1" x14ac:dyDescent="0.25">
      <c r="A26" s="28">
        <v>3250</v>
      </c>
      <c r="B26" s="16" t="s">
        <v>439</v>
      </c>
      <c r="C26" s="29">
        <f>+C27+C28</f>
        <v>-1327318.3400000001</v>
      </c>
      <c r="D26" s="16"/>
    </row>
    <row r="27" spans="1:4" ht="9.75" customHeight="1" x14ac:dyDescent="0.25">
      <c r="A27" s="28">
        <v>3251</v>
      </c>
      <c r="B27" s="16" t="s">
        <v>440</v>
      </c>
      <c r="C27" s="29">
        <v>0</v>
      </c>
      <c r="D27" s="16"/>
    </row>
    <row r="28" spans="1:4" ht="12" customHeight="1" x14ac:dyDescent="0.25">
      <c r="A28" s="28">
        <v>3252</v>
      </c>
      <c r="B28" s="16" t="s">
        <v>441</v>
      </c>
      <c r="C28" s="29">
        <v>-1327318.3400000001</v>
      </c>
      <c r="D28" s="16" t="s">
        <v>628</v>
      </c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65</v>
      </c>
      <c r="C30" s="16"/>
      <c r="D30" s="16"/>
    </row>
    <row r="35" spans="1:5" ht="15" customHeight="1" x14ac:dyDescent="0.25">
      <c r="A35" s="107"/>
      <c r="B35" s="107"/>
      <c r="C35" s="107"/>
      <c r="D35" s="107"/>
      <c r="E35" s="107"/>
    </row>
    <row r="36" spans="1:5" ht="15" customHeight="1" x14ac:dyDescent="0.25">
      <c r="A36" s="107"/>
      <c r="B36" s="107"/>
      <c r="C36" s="107"/>
      <c r="D36" s="107"/>
      <c r="E36" s="107"/>
    </row>
    <row r="37" spans="1:5" ht="15" customHeight="1" x14ac:dyDescent="0.25">
      <c r="A37" s="107"/>
      <c r="B37" s="107"/>
      <c r="C37" s="107"/>
      <c r="D37" s="107"/>
      <c r="E37" s="107"/>
    </row>
    <row r="38" spans="1:5" ht="15" customHeight="1" x14ac:dyDescent="0.25">
      <c r="A38" s="107"/>
      <c r="B38" s="107"/>
      <c r="C38" s="107"/>
      <c r="D38" s="107"/>
      <c r="E38" s="107"/>
    </row>
    <row r="39" spans="1:5" ht="15" customHeight="1" x14ac:dyDescent="0.25">
      <c r="A39" s="107"/>
      <c r="B39" s="107"/>
      <c r="C39" s="107"/>
      <c r="D39" s="107"/>
      <c r="E39" s="107"/>
    </row>
    <row r="40" spans="1:5" ht="15" customHeight="1" x14ac:dyDescent="0.25">
      <c r="A40" s="107"/>
      <c r="B40" s="107"/>
      <c r="C40" s="107"/>
      <c r="D40" s="107"/>
      <c r="E40" s="107"/>
    </row>
    <row r="41" spans="1:5" ht="15" customHeight="1" x14ac:dyDescent="0.25">
      <c r="A41" s="107"/>
      <c r="B41" s="107"/>
      <c r="C41" s="107"/>
      <c r="D41" s="107"/>
      <c r="E41" s="107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9" t="s">
        <v>0</v>
      </c>
      <c r="E1" s="81">
        <f>'Notas a los Edos Financieros'!D1</f>
        <v>2024</v>
      </c>
    </row>
    <row r="2" spans="1:5" ht="11.25" customHeight="1" x14ac:dyDescent="0.25">
      <c r="A2" s="123" t="s">
        <v>442</v>
      </c>
      <c r="B2" s="118"/>
      <c r="C2" s="118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23" t="str">
        <f>ESF!A3</f>
        <v>Del 1 de enero al 31 de diciembre de 2024</v>
      </c>
      <c r="B3" s="118"/>
      <c r="C3" s="118"/>
      <c r="D3" s="89" t="s">
        <v>4</v>
      </c>
      <c r="E3" s="81">
        <f>'Notas a los Edos Financieros'!D3</f>
        <v>4</v>
      </c>
    </row>
    <row r="4" spans="1:5" ht="11.25" customHeight="1" x14ac:dyDescent="0.25">
      <c r="A4" s="123" t="s">
        <v>5</v>
      </c>
      <c r="B4" s="118"/>
      <c r="C4" s="118"/>
      <c r="D4" s="89"/>
      <c r="E4" s="81"/>
    </row>
    <row r="5" spans="1:5" ht="9.75" customHeight="1" x14ac:dyDescent="0.25">
      <c r="A5" s="83" t="s">
        <v>67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443</v>
      </c>
      <c r="B7" s="84"/>
      <c r="C7" s="84"/>
      <c r="D7" s="84"/>
      <c r="E7" s="16"/>
    </row>
    <row r="8" spans="1:5" ht="9.75" customHeight="1" x14ac:dyDescent="0.25">
      <c r="A8" s="86" t="s">
        <v>69</v>
      </c>
      <c r="B8" s="86" t="s">
        <v>70</v>
      </c>
      <c r="C8" s="87">
        <v>2024</v>
      </c>
      <c r="D8" s="87">
        <v>2023</v>
      </c>
      <c r="E8" s="16"/>
    </row>
    <row r="9" spans="1:5" ht="12" customHeight="1" x14ac:dyDescent="0.25">
      <c r="A9" s="28">
        <v>1111</v>
      </c>
      <c r="B9" s="16" t="s">
        <v>444</v>
      </c>
      <c r="C9" s="29">
        <v>2000</v>
      </c>
      <c r="D9" s="29">
        <v>2000</v>
      </c>
      <c r="E9" s="16"/>
    </row>
    <row r="10" spans="1:5" ht="12" customHeight="1" x14ac:dyDescent="0.25">
      <c r="A10" s="28">
        <v>1112</v>
      </c>
      <c r="B10" s="16" t="s">
        <v>445</v>
      </c>
      <c r="C10" s="29">
        <v>223629739.41999999</v>
      </c>
      <c r="D10" s="29">
        <v>229930314.03999999</v>
      </c>
      <c r="E10" s="16"/>
    </row>
    <row r="11" spans="1:5" ht="9.75" customHeight="1" x14ac:dyDescent="0.25">
      <c r="A11" s="28">
        <v>1113</v>
      </c>
      <c r="B11" s="16" t="s">
        <v>446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266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267</v>
      </c>
      <c r="C13" s="29">
        <v>0</v>
      </c>
      <c r="D13" s="29">
        <v>0</v>
      </c>
      <c r="E13" s="16"/>
    </row>
    <row r="14" spans="1:5" ht="12" customHeight="1" x14ac:dyDescent="0.25">
      <c r="A14" s="28">
        <v>1116</v>
      </c>
      <c r="B14" s="16" t="s">
        <v>447</v>
      </c>
      <c r="C14" s="29">
        <v>93394</v>
      </c>
      <c r="D14" s="29">
        <v>93394</v>
      </c>
      <c r="E14" s="16"/>
    </row>
    <row r="15" spans="1:5" ht="9.75" customHeight="1" x14ac:dyDescent="0.25">
      <c r="A15" s="28">
        <v>1119</v>
      </c>
      <c r="B15" s="16" t="s">
        <v>448</v>
      </c>
      <c r="C15" s="29">
        <v>0</v>
      </c>
      <c r="D15" s="29">
        <v>0</v>
      </c>
      <c r="E15" s="16"/>
    </row>
    <row r="16" spans="1:5" ht="12" customHeight="1" x14ac:dyDescent="0.25">
      <c r="A16" s="30">
        <v>1110</v>
      </c>
      <c r="B16" s="31" t="s">
        <v>449</v>
      </c>
      <c r="C16" s="32">
        <f>+C9+C10+C11+C12+C13+C14+C15</f>
        <v>223725133.41999999</v>
      </c>
      <c r="D16" s="32">
        <f>+D9+D10+D11+D12+D13+D14+D15</f>
        <v>230025708.03999999</v>
      </c>
      <c r="E16" s="16"/>
    </row>
    <row r="19" spans="1:4" ht="9.75" customHeight="1" x14ac:dyDescent="0.25">
      <c r="A19" s="84" t="s">
        <v>450</v>
      </c>
      <c r="B19" s="84"/>
      <c r="C19" s="84"/>
      <c r="D19" s="84"/>
    </row>
    <row r="20" spans="1:4" ht="9.75" customHeight="1" x14ac:dyDescent="0.25">
      <c r="A20" s="86" t="s">
        <v>69</v>
      </c>
      <c r="B20" s="86" t="s">
        <v>70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316</v>
      </c>
      <c r="C21" s="32">
        <f>+C22+C23+C24+C25+C26+C27+C28</f>
        <v>0</v>
      </c>
      <c r="D21" s="32">
        <f>+D22+D23+D24+D25+D26+D27+D28</f>
        <v>0</v>
      </c>
    </row>
    <row r="22" spans="1:4" ht="9.75" customHeight="1" x14ac:dyDescent="0.25">
      <c r="A22" s="28">
        <v>1231</v>
      </c>
      <c r="B22" s="16" t="s">
        <v>317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318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319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320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321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322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323</v>
      </c>
      <c r="C28" s="29">
        <v>0</v>
      </c>
      <c r="D28" s="29">
        <v>0</v>
      </c>
    </row>
    <row r="29" spans="1:4" ht="12" customHeight="1" x14ac:dyDescent="0.25">
      <c r="A29" s="30">
        <v>1240</v>
      </c>
      <c r="B29" s="33" t="s">
        <v>324</v>
      </c>
      <c r="C29" s="32">
        <f>+C30+C31+C32+C33+C34+C35+C36+C37</f>
        <v>2137341.9500000007</v>
      </c>
      <c r="D29" s="32">
        <f>+D30+D31+D32+D33+D34+D35+D36+D37</f>
        <v>1795759.4800000007</v>
      </c>
    </row>
    <row r="30" spans="1:4" ht="12" customHeight="1" x14ac:dyDescent="0.25">
      <c r="A30" s="28">
        <v>1241</v>
      </c>
      <c r="B30" s="16" t="s">
        <v>325</v>
      </c>
      <c r="C30" s="29">
        <v>768965.91</v>
      </c>
      <c r="D30" s="29">
        <v>618804.30000000075</v>
      </c>
    </row>
    <row r="31" spans="1:4" ht="12" customHeight="1" x14ac:dyDescent="0.25">
      <c r="A31" s="28">
        <v>1242</v>
      </c>
      <c r="B31" s="16" t="s">
        <v>326</v>
      </c>
      <c r="C31" s="29">
        <v>18787.400000000001</v>
      </c>
      <c r="D31" s="29">
        <v>172188.18</v>
      </c>
    </row>
    <row r="32" spans="1:4" ht="9.75" customHeight="1" x14ac:dyDescent="0.25">
      <c r="A32" s="28">
        <v>1243</v>
      </c>
      <c r="B32" s="16" t="s">
        <v>327</v>
      </c>
      <c r="C32" s="29">
        <v>0</v>
      </c>
      <c r="D32" s="29">
        <v>0</v>
      </c>
    </row>
    <row r="33" spans="1:4" ht="12" customHeight="1" x14ac:dyDescent="0.25">
      <c r="A33" s="28">
        <v>1244</v>
      </c>
      <c r="B33" s="16" t="s">
        <v>328</v>
      </c>
      <c r="C33" s="29">
        <v>1349588.6400000006</v>
      </c>
      <c r="D33" s="29">
        <v>1004767</v>
      </c>
    </row>
    <row r="34" spans="1:4" ht="9.75" customHeight="1" x14ac:dyDescent="0.25">
      <c r="A34" s="28">
        <v>1245</v>
      </c>
      <c r="B34" s="16" t="s">
        <v>329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330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331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332</v>
      </c>
      <c r="C37" s="29">
        <v>0</v>
      </c>
      <c r="D37" s="29">
        <v>0</v>
      </c>
    </row>
    <row r="38" spans="1:4" ht="12" customHeight="1" x14ac:dyDescent="0.25">
      <c r="A38" s="30">
        <v>1250</v>
      </c>
      <c r="B38" s="33" t="s">
        <v>338</v>
      </c>
      <c r="C38" s="32">
        <f>+C39+C40+C41+C42+C43</f>
        <v>292405.84000000003</v>
      </c>
      <c r="D38" s="32">
        <f>+D39+D40+D41+D42+D43</f>
        <v>577794.26</v>
      </c>
    </row>
    <row r="39" spans="1:4" ht="9.75" customHeight="1" x14ac:dyDescent="0.25">
      <c r="A39" s="28">
        <v>1251</v>
      </c>
      <c r="B39" s="16" t="s">
        <v>339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340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341</v>
      </c>
      <c r="C41" s="29">
        <v>0</v>
      </c>
      <c r="D41" s="29">
        <v>0</v>
      </c>
    </row>
    <row r="42" spans="1:4" ht="12" customHeight="1" x14ac:dyDescent="0.25">
      <c r="A42" s="28">
        <v>1254</v>
      </c>
      <c r="B42" s="16" t="s">
        <v>342</v>
      </c>
      <c r="C42" s="29">
        <v>292405.84000000003</v>
      </c>
      <c r="D42" s="29">
        <v>577794.26</v>
      </c>
    </row>
    <row r="43" spans="1:4" ht="9.75" customHeight="1" x14ac:dyDescent="0.25">
      <c r="A43" s="28">
        <v>1259</v>
      </c>
      <c r="B43" s="16" t="s">
        <v>343</v>
      </c>
      <c r="C43" s="29">
        <v>0</v>
      </c>
      <c r="D43" s="29">
        <v>0</v>
      </c>
    </row>
    <row r="44" spans="1:4" ht="12" customHeight="1" x14ac:dyDescent="0.25">
      <c r="A44" s="28"/>
      <c r="B44" s="31" t="s">
        <v>451</v>
      </c>
      <c r="C44" s="32">
        <f t="shared" ref="C44:D44" si="0">C21+C29+C38</f>
        <v>2429747.7900000005</v>
      </c>
      <c r="D44" s="32">
        <f t="shared" si="0"/>
        <v>2373553.7400000007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452</v>
      </c>
      <c r="B46" s="84"/>
      <c r="C46" s="84"/>
      <c r="D46" s="84"/>
    </row>
    <row r="47" spans="1:4" ht="9.75" customHeight="1" x14ac:dyDescent="0.25">
      <c r="A47" s="86" t="s">
        <v>69</v>
      </c>
      <c r="B47" s="86" t="s">
        <v>70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453</v>
      </c>
      <c r="C48" s="32">
        <v>43423887.550000012</v>
      </c>
      <c r="D48" s="32">
        <v>43538066.579999998</v>
      </c>
    </row>
    <row r="49" spans="1:4" ht="11.25" customHeight="1" x14ac:dyDescent="0.25">
      <c r="A49" s="28"/>
      <c r="B49" s="31" t="s">
        <v>454</v>
      </c>
      <c r="C49" s="32">
        <f>+C50+C62+C90+C93</f>
        <v>39370490.43</v>
      </c>
      <c r="D49" s="32">
        <f>+D50+D62+D90+D93</f>
        <v>3761408.95</v>
      </c>
    </row>
    <row r="50" spans="1:4" ht="11.25" customHeight="1" x14ac:dyDescent="0.25">
      <c r="A50" s="30">
        <v>5400</v>
      </c>
      <c r="B50" s="33" t="s">
        <v>218</v>
      </c>
      <c r="C50" s="32">
        <f>+C51+C52+C53+C54+C55+C56+C57+C58+C59+C60+C61</f>
        <v>0</v>
      </c>
      <c r="D50" s="32">
        <f>+D51+D52+D53+D54+D55+D56+D57+D58+D59+D60+D61</f>
        <v>0</v>
      </c>
    </row>
    <row r="51" spans="1:4" ht="11.25" customHeight="1" x14ac:dyDescent="0.25">
      <c r="A51" s="28">
        <v>5410</v>
      </c>
      <c r="B51" s="16" t="s">
        <v>455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220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456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223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457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226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458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458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459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230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231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232</v>
      </c>
      <c r="C62" s="32">
        <f>+C63+C72+C75+C81</f>
        <v>36484101.43</v>
      </c>
      <c r="D62" s="32">
        <f>+D63+D72+D75+D81</f>
        <v>3761408.95</v>
      </c>
    </row>
    <row r="63" spans="1:4" ht="11.25" customHeight="1" x14ac:dyDescent="0.25">
      <c r="A63" s="30">
        <v>5510</v>
      </c>
      <c r="B63" s="33" t="s">
        <v>233</v>
      </c>
      <c r="C63" s="32">
        <f>+C64+C65+C66+C67+C68+C69+C70+C71</f>
        <v>3697146.91</v>
      </c>
      <c r="D63" s="32">
        <f>+D64+D65+D66+D67+D68+D69+D70+D71</f>
        <v>3761408.95</v>
      </c>
    </row>
    <row r="64" spans="1:4" ht="11.25" customHeight="1" x14ac:dyDescent="0.25">
      <c r="A64" s="28">
        <v>5511</v>
      </c>
      <c r="B64" s="16" t="s">
        <v>234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235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236</v>
      </c>
      <c r="C66" s="29">
        <v>1886506.68</v>
      </c>
      <c r="D66" s="29">
        <v>1886506.68</v>
      </c>
    </row>
    <row r="67" spans="1:4" ht="11.25" customHeight="1" x14ac:dyDescent="0.25">
      <c r="A67" s="28">
        <v>5514</v>
      </c>
      <c r="B67" s="16" t="s">
        <v>237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238</v>
      </c>
      <c r="C68" s="29">
        <v>1431882.81</v>
      </c>
      <c r="D68" s="29">
        <v>1261040.28</v>
      </c>
    </row>
    <row r="69" spans="1:4" ht="11.25" customHeight="1" x14ac:dyDescent="0.25">
      <c r="A69" s="28">
        <v>5516</v>
      </c>
      <c r="B69" s="16" t="s">
        <v>239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240</v>
      </c>
      <c r="C70" s="29">
        <v>378757.42</v>
      </c>
      <c r="D70" s="29">
        <v>613861.99</v>
      </c>
    </row>
    <row r="71" spans="1:4" ht="11.25" customHeight="1" x14ac:dyDescent="0.25">
      <c r="A71" s="28">
        <v>5518</v>
      </c>
      <c r="B71" s="16" t="s">
        <v>241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242</v>
      </c>
      <c r="C72" s="32">
        <f>+C73+C74</f>
        <v>0</v>
      </c>
      <c r="D72" s="32">
        <f>+D73+D74</f>
        <v>0</v>
      </c>
    </row>
    <row r="73" spans="1:4" ht="11.25" customHeight="1" x14ac:dyDescent="0.25">
      <c r="A73" s="28">
        <v>5521</v>
      </c>
      <c r="B73" s="16" t="s">
        <v>243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244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245</v>
      </c>
      <c r="C75" s="32">
        <f>+C76+C77+C78+C79+C80</f>
        <v>25208613.989999998</v>
      </c>
      <c r="D75" s="32">
        <f>+D76+D77+D78+D79+D80</f>
        <v>0</v>
      </c>
    </row>
    <row r="76" spans="1:4" ht="11.25" customHeight="1" x14ac:dyDescent="0.25">
      <c r="A76" s="28">
        <v>5531</v>
      </c>
      <c r="B76" s="16" t="s">
        <v>246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247</v>
      </c>
      <c r="C77" s="29">
        <v>25208613.989999998</v>
      </c>
      <c r="D77" s="29">
        <v>0</v>
      </c>
    </row>
    <row r="78" spans="1:4" ht="11.25" customHeight="1" x14ac:dyDescent="0.25">
      <c r="A78" s="28">
        <v>5533</v>
      </c>
      <c r="B78" s="16" t="s">
        <v>248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249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250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251</v>
      </c>
      <c r="C81" s="32">
        <f>+C82+C83+C84+C85+C86+C87+C88+C89</f>
        <v>7578340.5300000003</v>
      </c>
      <c r="D81" s="32">
        <f>+D82+D83+D84+D85+D86+D87+D88+D89</f>
        <v>0</v>
      </c>
    </row>
    <row r="82" spans="1:4" ht="11.25" customHeight="1" x14ac:dyDescent="0.25">
      <c r="A82" s="28">
        <v>5591</v>
      </c>
      <c r="B82" s="16" t="s">
        <v>252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253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254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460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256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148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257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259</v>
      </c>
      <c r="C89" s="29">
        <v>7578340.5300000003</v>
      </c>
      <c r="D89" s="29">
        <v>0</v>
      </c>
    </row>
    <row r="90" spans="1:4" ht="11.25" customHeight="1" x14ac:dyDescent="0.25">
      <c r="A90" s="30">
        <v>5600</v>
      </c>
      <c r="B90" s="33" t="s">
        <v>260</v>
      </c>
      <c r="C90" s="32">
        <f>+C91</f>
        <v>0</v>
      </c>
      <c r="D90" s="32">
        <f>+D91</f>
        <v>0</v>
      </c>
    </row>
    <row r="91" spans="1:4" ht="11.25" customHeight="1" x14ac:dyDescent="0.25">
      <c r="A91" s="30">
        <v>5610</v>
      </c>
      <c r="B91" s="33" t="s">
        <v>261</v>
      </c>
      <c r="C91" s="32">
        <f>+C92</f>
        <v>0</v>
      </c>
      <c r="D91" s="32">
        <f>+D92</f>
        <v>0</v>
      </c>
    </row>
    <row r="92" spans="1:4" ht="11.25" customHeight="1" x14ac:dyDescent="0.25">
      <c r="A92" s="28">
        <v>5611</v>
      </c>
      <c r="B92" s="16" t="s">
        <v>262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461</v>
      </c>
      <c r="C93" s="32">
        <f>+C94+C95+C96+C97+C98</f>
        <v>2886389.0000000019</v>
      </c>
      <c r="D93" s="32">
        <f>+D94+D95+D96+D97+D98</f>
        <v>0</v>
      </c>
    </row>
    <row r="94" spans="1:4" ht="11.25" customHeight="1" x14ac:dyDescent="0.25">
      <c r="A94" s="28">
        <v>2111</v>
      </c>
      <c r="B94" s="16" t="s">
        <v>462</v>
      </c>
      <c r="C94" s="114">
        <v>884559.56000000238</v>
      </c>
      <c r="D94" s="29">
        <v>0</v>
      </c>
    </row>
    <row r="95" spans="1:4" ht="11.25" customHeight="1" x14ac:dyDescent="0.25">
      <c r="A95" s="28">
        <v>2112</v>
      </c>
      <c r="B95" s="16" t="s">
        <v>463</v>
      </c>
      <c r="C95" s="29">
        <v>923563.75</v>
      </c>
      <c r="D95" s="29">
        <v>0</v>
      </c>
    </row>
    <row r="96" spans="1:4" ht="11.25" customHeight="1" x14ac:dyDescent="0.25">
      <c r="A96" s="28">
        <v>2112</v>
      </c>
      <c r="B96" s="16" t="s">
        <v>464</v>
      </c>
      <c r="C96" s="29">
        <v>1078265.6899999995</v>
      </c>
      <c r="D96" s="29">
        <v>0</v>
      </c>
    </row>
    <row r="97" spans="1:4" ht="11.25" customHeight="1" x14ac:dyDescent="0.25">
      <c r="A97" s="28">
        <v>2115</v>
      </c>
      <c r="B97" s="16" t="s">
        <v>465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466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301</v>
      </c>
      <c r="C99" s="32">
        <f>+C100</f>
        <v>0</v>
      </c>
      <c r="D99" s="32">
        <f>+D100</f>
        <v>0</v>
      </c>
    </row>
    <row r="100" spans="1:4" ht="11.25" customHeight="1" x14ac:dyDescent="0.25">
      <c r="A100" s="28">
        <v>5120</v>
      </c>
      <c r="B100" s="1" t="s">
        <v>301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467</v>
      </c>
      <c r="C101" s="32">
        <f>+C102+C124+C134</f>
        <v>15361436.880000001</v>
      </c>
      <c r="D101" s="32">
        <f>+D102+D124+D134</f>
        <v>0</v>
      </c>
    </row>
    <row r="102" spans="1:4" ht="9.75" customHeight="1" x14ac:dyDescent="0.25">
      <c r="A102" s="30">
        <v>4300</v>
      </c>
      <c r="B102" s="31" t="s">
        <v>132</v>
      </c>
      <c r="C102" s="32">
        <f>+C103+C106+C112+C114+C116</f>
        <v>15361436.880000001</v>
      </c>
      <c r="D102" s="32">
        <f>+D103+D106+D112+D114+D116</f>
        <v>0</v>
      </c>
    </row>
    <row r="103" spans="1:4" ht="9.75" customHeight="1" x14ac:dyDescent="0.25">
      <c r="A103" s="30">
        <v>4310</v>
      </c>
      <c r="B103" s="31" t="s">
        <v>133</v>
      </c>
      <c r="C103" s="32">
        <f>+C104+C105</f>
        <v>0</v>
      </c>
      <c r="D103" s="32">
        <f>+D104+D105</f>
        <v>0</v>
      </c>
    </row>
    <row r="104" spans="1:4" ht="9.75" customHeight="1" x14ac:dyDescent="0.25">
      <c r="A104" s="28">
        <v>4311</v>
      </c>
      <c r="B104" s="35" t="s">
        <v>134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135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136</v>
      </c>
      <c r="C106" s="32">
        <f>+C107+C108+C109+C110+C111</f>
        <v>0</v>
      </c>
      <c r="D106" s="32">
        <f>+D107+D108+D109+D110+D111</f>
        <v>0</v>
      </c>
    </row>
    <row r="107" spans="1:4" ht="9.75" customHeight="1" x14ac:dyDescent="0.25">
      <c r="A107" s="28">
        <v>4321</v>
      </c>
      <c r="B107" s="35" t="s">
        <v>137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138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139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140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141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142</v>
      </c>
      <c r="C112" s="32">
        <f>+C113</f>
        <v>0</v>
      </c>
      <c r="D112" s="32">
        <f>+D113</f>
        <v>0</v>
      </c>
    </row>
    <row r="113" spans="1:4" ht="9.75" customHeight="1" x14ac:dyDescent="0.25">
      <c r="A113" s="28">
        <v>4331</v>
      </c>
      <c r="B113" s="35" t="s">
        <v>142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143</v>
      </c>
      <c r="C114" s="32">
        <f>+C115</f>
        <v>0</v>
      </c>
      <c r="D114" s="32">
        <f>+D115</f>
        <v>0</v>
      </c>
    </row>
    <row r="115" spans="1:4" ht="9.75" customHeight="1" x14ac:dyDescent="0.25">
      <c r="A115" s="28">
        <v>4341</v>
      </c>
      <c r="B115" s="35" t="s">
        <v>143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144</v>
      </c>
      <c r="C116" s="32">
        <f>+C117+C118+C119+C120+C121+C122+C123</f>
        <v>15361436.880000001</v>
      </c>
      <c r="D116" s="32">
        <f>+D117+D118+D119+D120+D121+D122+D123</f>
        <v>0</v>
      </c>
    </row>
    <row r="117" spans="1:4" ht="9.75" customHeight="1" x14ac:dyDescent="0.25">
      <c r="A117" s="28">
        <v>4392</v>
      </c>
      <c r="B117" s="35" t="s">
        <v>145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146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147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148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149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150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144</v>
      </c>
      <c r="C123" s="29">
        <v>15361436.880000001</v>
      </c>
      <c r="D123" s="29">
        <v>0</v>
      </c>
    </row>
    <row r="124" spans="1:4" ht="11.25" customHeight="1" x14ac:dyDescent="0.25">
      <c r="A124" s="30">
        <v>1120</v>
      </c>
      <c r="B124" s="34" t="s">
        <v>468</v>
      </c>
      <c r="C124" s="32">
        <f>+C125+C126+C127+C128+C129+C130+C131+C132+C133</f>
        <v>0</v>
      </c>
      <c r="D124" s="32">
        <f>+D125+D126+D127+D128+D129+D130+D131+D132+D133</f>
        <v>0</v>
      </c>
    </row>
    <row r="125" spans="1:4" ht="11.25" customHeight="1" x14ac:dyDescent="0.25">
      <c r="A125" s="28">
        <v>1124</v>
      </c>
      <c r="B125" s="1" t="s">
        <v>469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470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471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472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473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474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475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476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477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301</v>
      </c>
      <c r="C134" s="32">
        <f>+C135</f>
        <v>0</v>
      </c>
      <c r="D134" s="32">
        <f>+D135</f>
        <v>0</v>
      </c>
    </row>
    <row r="135" spans="1:4" ht="11.25" customHeight="1" x14ac:dyDescent="0.25">
      <c r="A135" s="28">
        <v>5120</v>
      </c>
      <c r="B135" s="1" t="s">
        <v>301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478</v>
      </c>
      <c r="C136" s="32">
        <f t="shared" ref="C136:D136" si="1">C48+C49-C101</f>
        <v>67432941.100000024</v>
      </c>
      <c r="D136" s="32">
        <f t="shared" si="1"/>
        <v>47299475.530000001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65</v>
      </c>
      <c r="C138" s="16"/>
      <c r="D138" s="16"/>
    </row>
    <row r="143" spans="1:4" ht="15" customHeight="1" x14ac:dyDescent="0.25">
      <c r="A143" s="107"/>
      <c r="B143" s="107"/>
      <c r="C143" s="107"/>
      <c r="D143" s="107"/>
    </row>
    <row r="144" spans="1:4" ht="15" customHeight="1" x14ac:dyDescent="0.25">
      <c r="A144" s="107"/>
      <c r="B144" s="107"/>
      <c r="C144" s="107"/>
      <c r="D144" s="107"/>
    </row>
    <row r="145" spans="1:4" ht="15" customHeight="1" x14ac:dyDescent="0.25">
      <c r="A145" s="107"/>
      <c r="B145" s="107"/>
      <c r="C145" s="107"/>
      <c r="D145" s="107"/>
    </row>
    <row r="146" spans="1:4" ht="15" customHeight="1" x14ac:dyDescent="0.25">
      <c r="A146" s="107"/>
      <c r="B146" s="107"/>
      <c r="C146" s="107"/>
      <c r="D146" s="107"/>
    </row>
    <row r="147" spans="1:4" ht="15" customHeight="1" x14ac:dyDescent="0.25">
      <c r="A147" s="107"/>
      <c r="B147" s="107"/>
      <c r="C147" s="107"/>
      <c r="D147" s="107"/>
    </row>
    <row r="148" spans="1:4" ht="15" customHeight="1" x14ac:dyDescent="0.25">
      <c r="A148" s="107"/>
      <c r="B148" s="107"/>
      <c r="C148" s="107"/>
      <c r="D148" s="107"/>
    </row>
  </sheetData>
  <mergeCells count="4">
    <mergeCell ref="A1:C1"/>
    <mergeCell ref="A2:C2"/>
    <mergeCell ref="A3:C3"/>
    <mergeCell ref="A4:C4"/>
  </mergeCells>
  <printOptions horizontalCentered="1"/>
  <pageMargins left="0" right="0" top="0.74803149606299213" bottom="0.74803149606299213" header="0" footer="0"/>
  <pageSetup scale="8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5" t="str">
        <f>ESF!A1</f>
        <v>Instituto Municipal de Vivienda de León, Guanajuato (IMUVI)</v>
      </c>
      <c r="B1" s="116"/>
      <c r="C1" s="126"/>
    </row>
    <row r="2" spans="1:3" ht="11.25" customHeight="1" x14ac:dyDescent="0.25">
      <c r="A2" s="117" t="s">
        <v>479</v>
      </c>
      <c r="B2" s="118"/>
      <c r="C2" s="127"/>
    </row>
    <row r="3" spans="1:3" ht="11.25" customHeight="1" x14ac:dyDescent="0.25">
      <c r="A3" s="117" t="str">
        <f>ESF!A3</f>
        <v>Del 1 de enero al 31 de diciembre de 2024</v>
      </c>
      <c r="B3" s="118"/>
      <c r="C3" s="127"/>
    </row>
    <row r="4" spans="1:3" ht="9.75" customHeight="1" x14ac:dyDescent="0.25">
      <c r="A4" s="121" t="s">
        <v>480</v>
      </c>
      <c r="B4" s="122"/>
      <c r="C4" s="128"/>
    </row>
    <row r="5" spans="1:3" ht="9.75" customHeight="1" x14ac:dyDescent="0.25">
      <c r="A5" s="129" t="s">
        <v>481</v>
      </c>
      <c r="B5" s="130"/>
      <c r="C5" s="37">
        <v>2024</v>
      </c>
    </row>
    <row r="6" spans="1:3" ht="9.75" customHeight="1" x14ac:dyDescent="0.25">
      <c r="A6" s="38" t="s">
        <v>482</v>
      </c>
      <c r="B6" s="38"/>
      <c r="C6" s="39">
        <v>152542448.38999999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483</v>
      </c>
      <c r="B8" s="92"/>
      <c r="C8" s="42">
        <f>SUM(C9:C14)</f>
        <v>15361436.880000001</v>
      </c>
    </row>
    <row r="9" spans="1:3" ht="9.75" customHeight="1" x14ac:dyDescent="0.25">
      <c r="A9" s="93" t="s">
        <v>484</v>
      </c>
      <c r="B9" s="43" t="s">
        <v>133</v>
      </c>
      <c r="C9" s="44">
        <v>0</v>
      </c>
    </row>
    <row r="10" spans="1:3" ht="9.75" customHeight="1" x14ac:dyDescent="0.25">
      <c r="A10" s="94" t="s">
        <v>485</v>
      </c>
      <c r="B10" s="45" t="s">
        <v>486</v>
      </c>
      <c r="C10" s="44">
        <v>0</v>
      </c>
    </row>
    <row r="11" spans="1:3" ht="9.75" customHeight="1" x14ac:dyDescent="0.25">
      <c r="A11" s="94" t="s">
        <v>487</v>
      </c>
      <c r="B11" s="45" t="s">
        <v>142</v>
      </c>
      <c r="C11" s="44">
        <v>0</v>
      </c>
    </row>
    <row r="12" spans="1:3" ht="9.75" customHeight="1" x14ac:dyDescent="0.25">
      <c r="A12" s="94" t="s">
        <v>488</v>
      </c>
      <c r="B12" s="45" t="s">
        <v>143</v>
      </c>
      <c r="C12" s="44">
        <v>0</v>
      </c>
    </row>
    <row r="13" spans="1:3" ht="9.75" customHeight="1" x14ac:dyDescent="0.25">
      <c r="A13" s="94" t="s">
        <v>489</v>
      </c>
      <c r="B13" s="45" t="s">
        <v>144</v>
      </c>
      <c r="C13" s="44">
        <v>0</v>
      </c>
    </row>
    <row r="14" spans="1:3" ht="9.75" customHeight="1" x14ac:dyDescent="0.25">
      <c r="A14" s="95" t="s">
        <v>490</v>
      </c>
      <c r="B14" s="46" t="s">
        <v>491</v>
      </c>
      <c r="C14" s="44">
        <v>15361436.880000001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492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493</v>
      </c>
      <c r="C17" s="44">
        <v>0</v>
      </c>
    </row>
    <row r="18" spans="1:3" ht="9.75" customHeight="1" x14ac:dyDescent="0.25">
      <c r="A18" s="97">
        <v>3.2</v>
      </c>
      <c r="B18" s="45" t="s">
        <v>494</v>
      </c>
      <c r="C18" s="44">
        <v>0</v>
      </c>
    </row>
    <row r="19" spans="1:3" ht="9.75" customHeight="1" x14ac:dyDescent="0.25">
      <c r="A19" s="97">
        <v>3.3</v>
      </c>
      <c r="B19" s="46" t="s">
        <v>495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496</v>
      </c>
      <c r="B21" s="51"/>
      <c r="C21" s="39">
        <f>C6+C8-C16</f>
        <v>167903885.26999998</v>
      </c>
    </row>
    <row r="22" spans="1:3" ht="9.75" customHeight="1" x14ac:dyDescent="0.25">
      <c r="A22" s="1"/>
      <c r="B22" s="1"/>
      <c r="C22" s="1"/>
    </row>
    <row r="23" spans="1:3" ht="24.75" customHeight="1" x14ac:dyDescent="0.25">
      <c r="A23" s="1"/>
      <c r="B23" s="125" t="s">
        <v>65</v>
      </c>
      <c r="C23" s="125"/>
    </row>
    <row r="25" spans="1:3" ht="15" customHeight="1" x14ac:dyDescent="0.25">
      <c r="A25" s="108"/>
      <c r="B25" s="108"/>
      <c r="C25" s="108"/>
    </row>
    <row r="26" spans="1:3" ht="15" customHeight="1" x14ac:dyDescent="0.25">
      <c r="A26" s="108"/>
      <c r="B26" s="108"/>
      <c r="C26" s="108"/>
    </row>
    <row r="27" spans="1:3" ht="15" customHeight="1" x14ac:dyDescent="0.25">
      <c r="A27" s="108"/>
      <c r="B27" s="108"/>
      <c r="C27" s="108"/>
    </row>
    <row r="28" spans="1:3" ht="15" customHeight="1" x14ac:dyDescent="0.25">
      <c r="A28" s="108"/>
      <c r="B28" s="108"/>
      <c r="C28" s="108"/>
    </row>
    <row r="29" spans="1:3" ht="15" customHeight="1" x14ac:dyDescent="0.25">
      <c r="A29" s="108"/>
      <c r="B29" s="108"/>
      <c r="C29" s="108"/>
    </row>
    <row r="30" spans="1:3" ht="15" customHeight="1" x14ac:dyDescent="0.25">
      <c r="A30" s="108"/>
      <c r="B30" s="108"/>
      <c r="C30" s="108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1" t="str">
        <f>ESF!A1</f>
        <v>Instituto Municipal de Vivienda de León, Guanajuato (IMUVI)</v>
      </c>
      <c r="B1" s="116"/>
      <c r="C1" s="126"/>
    </row>
    <row r="2" spans="1:3" ht="11.25" customHeight="1" x14ac:dyDescent="0.25">
      <c r="A2" s="132" t="s">
        <v>497</v>
      </c>
      <c r="B2" s="118"/>
      <c r="C2" s="127"/>
    </row>
    <row r="3" spans="1:3" ht="11.25" customHeight="1" x14ac:dyDescent="0.25">
      <c r="A3" s="132" t="str">
        <f>ESF!A3</f>
        <v>Del 1 de enero al 31 de diciembre de 2024</v>
      </c>
      <c r="B3" s="118"/>
      <c r="C3" s="127"/>
    </row>
    <row r="4" spans="1:3" ht="9.75" customHeight="1" x14ac:dyDescent="0.25">
      <c r="A4" s="121" t="s">
        <v>480</v>
      </c>
      <c r="B4" s="122"/>
      <c r="C4" s="128"/>
    </row>
    <row r="5" spans="1:3" ht="11.25" customHeight="1" x14ac:dyDescent="0.25">
      <c r="A5" s="129" t="s">
        <v>481</v>
      </c>
      <c r="B5" s="130"/>
      <c r="C5" s="37">
        <v>2024</v>
      </c>
    </row>
    <row r="6" spans="1:3" ht="9.75" customHeight="1" x14ac:dyDescent="0.25">
      <c r="A6" s="52" t="s">
        <v>498</v>
      </c>
      <c r="B6" s="38"/>
      <c r="C6" s="53">
        <v>134499104.5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499</v>
      </c>
      <c r="B8" s="56"/>
      <c r="C8" s="42">
        <f>SUM(C9:C29)</f>
        <v>46503208.210000008</v>
      </c>
    </row>
    <row r="9" spans="1:3" ht="9.75" customHeight="1" x14ac:dyDescent="0.25">
      <c r="A9" s="98">
        <v>2.1</v>
      </c>
      <c r="B9" s="57" t="s">
        <v>163</v>
      </c>
      <c r="C9" s="58">
        <v>0</v>
      </c>
    </row>
    <row r="10" spans="1:3" ht="9.75" customHeight="1" x14ac:dyDescent="0.25">
      <c r="A10" s="98">
        <v>2.2000000000000002</v>
      </c>
      <c r="B10" s="57" t="s">
        <v>160</v>
      </c>
      <c r="C10" s="58">
        <v>0</v>
      </c>
    </row>
    <row r="11" spans="1:3" ht="9.75" customHeight="1" x14ac:dyDescent="0.25">
      <c r="A11" s="99">
        <v>2.2999999999999998</v>
      </c>
      <c r="B11" s="59" t="s">
        <v>325</v>
      </c>
      <c r="C11" s="58">
        <v>768965.91</v>
      </c>
    </row>
    <row r="12" spans="1:3" ht="9.75" customHeight="1" x14ac:dyDescent="0.25">
      <c r="A12" s="99">
        <v>2.4</v>
      </c>
      <c r="B12" s="59" t="s">
        <v>326</v>
      </c>
      <c r="C12" s="58">
        <v>18787.400000000001</v>
      </c>
    </row>
    <row r="13" spans="1:3" ht="9.75" customHeight="1" x14ac:dyDescent="0.25">
      <c r="A13" s="99">
        <v>2.5</v>
      </c>
      <c r="B13" s="59" t="s">
        <v>327</v>
      </c>
      <c r="C13" s="58">
        <v>0</v>
      </c>
    </row>
    <row r="14" spans="1:3" ht="9.75" customHeight="1" x14ac:dyDescent="0.25">
      <c r="A14" s="99">
        <v>2.6</v>
      </c>
      <c r="B14" s="59" t="s">
        <v>328</v>
      </c>
      <c r="C14" s="58">
        <v>1349588.64</v>
      </c>
    </row>
    <row r="15" spans="1:3" ht="9.75" customHeight="1" x14ac:dyDescent="0.25">
      <c r="A15" s="99">
        <v>2.7</v>
      </c>
      <c r="B15" s="59" t="s">
        <v>329</v>
      </c>
      <c r="C15" s="58">
        <v>0</v>
      </c>
    </row>
    <row r="16" spans="1:3" ht="9.75" customHeight="1" x14ac:dyDescent="0.25">
      <c r="A16" s="99">
        <v>2.8</v>
      </c>
      <c r="B16" s="59" t="s">
        <v>330</v>
      </c>
      <c r="C16" s="58">
        <v>0</v>
      </c>
    </row>
    <row r="17" spans="1:3" ht="9.75" customHeight="1" x14ac:dyDescent="0.25">
      <c r="A17" s="99">
        <v>2.9</v>
      </c>
      <c r="B17" s="59" t="s">
        <v>332</v>
      </c>
      <c r="C17" s="58">
        <v>0</v>
      </c>
    </row>
    <row r="18" spans="1:3" ht="9.75" customHeight="1" x14ac:dyDescent="0.25">
      <c r="A18" s="99" t="s">
        <v>500</v>
      </c>
      <c r="B18" s="59" t="s">
        <v>501</v>
      </c>
      <c r="C18" s="58">
        <v>43369704.240000002</v>
      </c>
    </row>
    <row r="19" spans="1:3" ht="9.75" customHeight="1" x14ac:dyDescent="0.25">
      <c r="A19" s="99" t="s">
        <v>502</v>
      </c>
      <c r="B19" s="59" t="s">
        <v>338</v>
      </c>
      <c r="C19" s="58">
        <v>292405.84000000003</v>
      </c>
    </row>
    <row r="20" spans="1:3" ht="9.75" customHeight="1" x14ac:dyDescent="0.25">
      <c r="A20" s="99" t="s">
        <v>503</v>
      </c>
      <c r="B20" s="59" t="s">
        <v>504</v>
      </c>
      <c r="C20" s="58">
        <v>0</v>
      </c>
    </row>
    <row r="21" spans="1:3" ht="9.75" customHeight="1" x14ac:dyDescent="0.25">
      <c r="A21" s="99" t="s">
        <v>505</v>
      </c>
      <c r="B21" s="59" t="s">
        <v>506</v>
      </c>
      <c r="C21" s="58">
        <v>703756.18</v>
      </c>
    </row>
    <row r="22" spans="1:3" ht="9.75" customHeight="1" x14ac:dyDescent="0.25">
      <c r="A22" s="99" t="s">
        <v>507</v>
      </c>
      <c r="B22" s="59" t="s">
        <v>508</v>
      </c>
      <c r="C22" s="58">
        <v>0</v>
      </c>
    </row>
    <row r="23" spans="1:3" ht="9.75" customHeight="1" x14ac:dyDescent="0.25">
      <c r="A23" s="99" t="s">
        <v>509</v>
      </c>
      <c r="B23" s="59" t="s">
        <v>510</v>
      </c>
      <c r="C23" s="58">
        <v>0</v>
      </c>
    </row>
    <row r="24" spans="1:3" ht="9.75" customHeight="1" x14ac:dyDescent="0.25">
      <c r="A24" s="99" t="s">
        <v>511</v>
      </c>
      <c r="B24" s="59" t="s">
        <v>512</v>
      </c>
      <c r="C24" s="58">
        <v>0</v>
      </c>
    </row>
    <row r="25" spans="1:3" ht="9.75" customHeight="1" x14ac:dyDescent="0.25">
      <c r="A25" s="99" t="s">
        <v>513</v>
      </c>
      <c r="B25" s="59" t="s">
        <v>514</v>
      </c>
      <c r="C25" s="58">
        <v>0</v>
      </c>
    </row>
    <row r="26" spans="1:3" ht="9.75" customHeight="1" x14ac:dyDescent="0.25">
      <c r="A26" s="99" t="s">
        <v>515</v>
      </c>
      <c r="B26" s="59" t="s">
        <v>516</v>
      </c>
      <c r="C26" s="58">
        <v>0</v>
      </c>
    </row>
    <row r="27" spans="1:3" ht="9.75" customHeight="1" x14ac:dyDescent="0.25">
      <c r="A27" s="99" t="s">
        <v>517</v>
      </c>
      <c r="B27" s="59" t="s">
        <v>518</v>
      </c>
      <c r="C27" s="58">
        <v>0</v>
      </c>
    </row>
    <row r="28" spans="1:3" ht="9.75" customHeight="1" x14ac:dyDescent="0.25">
      <c r="A28" s="99" t="s">
        <v>519</v>
      </c>
      <c r="B28" s="59" t="s">
        <v>520</v>
      </c>
      <c r="C28" s="58">
        <v>0</v>
      </c>
    </row>
    <row r="29" spans="1:3" ht="9.75" customHeight="1" x14ac:dyDescent="0.25">
      <c r="A29" s="99" t="s">
        <v>521</v>
      </c>
      <c r="B29" s="57" t="s">
        <v>522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523</v>
      </c>
      <c r="B31" s="62"/>
      <c r="C31" s="63">
        <f>SUM(C32:C38)</f>
        <v>36484101.43</v>
      </c>
    </row>
    <row r="32" spans="1:3" ht="9.75" customHeight="1" x14ac:dyDescent="0.25">
      <c r="A32" s="99" t="s">
        <v>524</v>
      </c>
      <c r="B32" s="59" t="s">
        <v>233</v>
      </c>
      <c r="C32" s="58">
        <v>3697146.91</v>
      </c>
    </row>
    <row r="33" spans="1:3" ht="9.75" customHeight="1" x14ac:dyDescent="0.25">
      <c r="A33" s="99" t="s">
        <v>525</v>
      </c>
      <c r="B33" s="59" t="s">
        <v>242</v>
      </c>
      <c r="C33" s="58">
        <v>0</v>
      </c>
    </row>
    <row r="34" spans="1:3" ht="9.75" customHeight="1" x14ac:dyDescent="0.25">
      <c r="A34" s="99" t="s">
        <v>526</v>
      </c>
      <c r="B34" s="59" t="s">
        <v>245</v>
      </c>
      <c r="C34" s="58">
        <v>25208613.989999998</v>
      </c>
    </row>
    <row r="35" spans="1:3" ht="9.75" customHeight="1" x14ac:dyDescent="0.25">
      <c r="A35" s="99" t="s">
        <v>527</v>
      </c>
      <c r="B35" s="59" t="s">
        <v>251</v>
      </c>
      <c r="C35" s="58">
        <v>0</v>
      </c>
    </row>
    <row r="36" spans="1:3" ht="9.75" customHeight="1" x14ac:dyDescent="0.25">
      <c r="A36" s="99" t="s">
        <v>528</v>
      </c>
      <c r="B36" s="59" t="s">
        <v>261</v>
      </c>
      <c r="C36" s="58">
        <v>0</v>
      </c>
    </row>
    <row r="37" spans="1:3" ht="9.75" customHeight="1" x14ac:dyDescent="0.25">
      <c r="A37" s="99" t="s">
        <v>529</v>
      </c>
      <c r="B37" s="59" t="s">
        <v>530</v>
      </c>
      <c r="C37" s="58">
        <v>0</v>
      </c>
    </row>
    <row r="38" spans="1:3" ht="9.75" customHeight="1" x14ac:dyDescent="0.25">
      <c r="A38" s="99" t="s">
        <v>531</v>
      </c>
      <c r="B38" s="57" t="s">
        <v>532</v>
      </c>
      <c r="C38" s="64">
        <v>7578340.5300000003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533</v>
      </c>
      <c r="B40" s="38"/>
      <c r="C40" s="39">
        <f>C6-C8+C31</f>
        <v>124479997.72</v>
      </c>
    </row>
    <row r="41" spans="1:3" ht="9.75" customHeight="1" x14ac:dyDescent="0.25">
      <c r="A41" s="1"/>
      <c r="B41" s="1"/>
      <c r="C41" s="1"/>
    </row>
    <row r="42" spans="1:3" ht="24.75" customHeight="1" x14ac:dyDescent="0.25">
      <c r="A42" s="1"/>
      <c r="B42" s="125" t="s">
        <v>65</v>
      </c>
      <c r="C42" s="125"/>
    </row>
    <row r="44" spans="1:3" ht="15" customHeight="1" x14ac:dyDescent="0.25">
      <c r="A44" s="108"/>
      <c r="B44" s="108"/>
      <c r="C44" s="108"/>
    </row>
    <row r="45" spans="1:3" ht="15" customHeight="1" x14ac:dyDescent="0.25">
      <c r="A45" s="108"/>
      <c r="B45" s="108"/>
      <c r="C45" s="108"/>
    </row>
    <row r="46" spans="1:3" ht="15" customHeight="1" x14ac:dyDescent="0.25">
      <c r="A46" s="108"/>
      <c r="B46" s="108"/>
      <c r="C46" s="108"/>
    </row>
    <row r="47" spans="1:3" ht="15" customHeight="1" x14ac:dyDescent="0.25">
      <c r="A47" s="108"/>
      <c r="B47" s="108"/>
      <c r="C47" s="108"/>
    </row>
    <row r="48" spans="1:3" ht="15" customHeight="1" x14ac:dyDescent="0.25">
      <c r="A48" s="108"/>
      <c r="B48" s="108"/>
      <c r="C48" s="108"/>
    </row>
  </sheetData>
  <mergeCells count="6">
    <mergeCell ref="B42:C42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7"/>
  <sheetViews>
    <sheetView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3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3" t="s">
        <v>534</v>
      </c>
      <c r="B2" s="118"/>
      <c r="C2" s="118"/>
      <c r="D2" s="118"/>
      <c r="E2" s="118"/>
      <c r="F2" s="118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23" t="str">
        <f>'Notas a los Edos Financieros'!A3</f>
        <v>Del 1 de enero al 31 de diciembre de 2024</v>
      </c>
      <c r="B3" s="118"/>
      <c r="C3" s="118"/>
      <c r="D3" s="118"/>
      <c r="E3" s="118"/>
      <c r="F3" s="118"/>
      <c r="G3" s="89" t="s">
        <v>4</v>
      </c>
      <c r="H3" s="81">
        <f>'Notas a los Edos Financieros'!D3</f>
        <v>4</v>
      </c>
      <c r="I3" s="16"/>
      <c r="J3" s="16"/>
    </row>
    <row r="4" spans="1:10" ht="11.25" customHeight="1" x14ac:dyDescent="0.25">
      <c r="A4" s="123" t="s">
        <v>5</v>
      </c>
      <c r="B4" s="118"/>
      <c r="C4" s="118"/>
      <c r="D4" s="118"/>
      <c r="E4" s="118"/>
      <c r="F4" s="118"/>
      <c r="G4" s="89"/>
      <c r="H4" s="81"/>
      <c r="I4" s="16"/>
      <c r="J4" s="16"/>
    </row>
    <row r="5" spans="1:10" ht="9.75" customHeight="1" x14ac:dyDescent="0.25">
      <c r="A5" s="83" t="s">
        <v>67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69</v>
      </c>
      <c r="B8" s="101" t="s">
        <v>481</v>
      </c>
      <c r="C8" s="102" t="s">
        <v>535</v>
      </c>
      <c r="D8" s="102" t="s">
        <v>536</v>
      </c>
      <c r="E8" s="102" t="s">
        <v>537</v>
      </c>
      <c r="F8" s="102" t="s">
        <v>538</v>
      </c>
      <c r="G8" s="102" t="s">
        <v>539</v>
      </c>
      <c r="H8" s="102" t="s">
        <v>540</v>
      </c>
      <c r="I8" s="102" t="s">
        <v>541</v>
      </c>
      <c r="J8" s="102" t="s">
        <v>542</v>
      </c>
    </row>
    <row r="9" spans="1:10" ht="9.75" customHeight="1" x14ac:dyDescent="0.25">
      <c r="A9" s="30">
        <v>7000</v>
      </c>
      <c r="B9" s="31" t="s">
        <v>543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539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544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545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546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547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548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549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550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551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552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553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554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555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556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557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558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559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560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561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562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563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564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565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566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567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568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569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3" t="s">
        <v>570</v>
      </c>
      <c r="C39" s="134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481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571</v>
      </c>
      <c r="C41" s="72">
        <v>138956679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572</v>
      </c>
      <c r="C42" s="72">
        <v>-41029887.610000014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573</v>
      </c>
      <c r="C43" s="72">
        <v>54615657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574</v>
      </c>
      <c r="C44" s="72">
        <v>152542448.38999999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575</v>
      </c>
      <c r="C45" s="73">
        <v>152542448.38999999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3" t="s">
        <v>576</v>
      </c>
      <c r="C48" s="134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481</v>
      </c>
      <c r="C49" s="69">
        <v>2024</v>
      </c>
    </row>
    <row r="50" spans="1:4" ht="9.75" customHeight="1" x14ac:dyDescent="0.25">
      <c r="A50" s="16">
        <v>8210</v>
      </c>
      <c r="B50" s="70" t="s">
        <v>577</v>
      </c>
      <c r="C50" s="72">
        <v>-138956679</v>
      </c>
    </row>
    <row r="51" spans="1:4" ht="9.75" customHeight="1" x14ac:dyDescent="0.25">
      <c r="A51" s="16">
        <v>8220</v>
      </c>
      <c r="B51" s="70" t="s">
        <v>578</v>
      </c>
      <c r="C51" s="72">
        <v>59073231.5</v>
      </c>
    </row>
    <row r="52" spans="1:4" ht="9.75" customHeight="1" x14ac:dyDescent="0.25">
      <c r="A52" s="16">
        <v>8230</v>
      </c>
      <c r="B52" s="70" t="s">
        <v>579</v>
      </c>
      <c r="C52" s="72">
        <v>-54615657</v>
      </c>
    </row>
    <row r="53" spans="1:4" ht="9.75" customHeight="1" x14ac:dyDescent="0.25">
      <c r="A53" s="16">
        <v>8240</v>
      </c>
      <c r="B53" s="70" t="s">
        <v>580</v>
      </c>
      <c r="C53" s="72">
        <v>134499104.5</v>
      </c>
    </row>
    <row r="54" spans="1:4" ht="9.75" customHeight="1" x14ac:dyDescent="0.25">
      <c r="A54" s="16">
        <v>8250</v>
      </c>
      <c r="B54" s="70" t="s">
        <v>581</v>
      </c>
      <c r="C54" s="72">
        <v>134499104.5</v>
      </c>
    </row>
    <row r="55" spans="1:4" ht="9.75" customHeight="1" x14ac:dyDescent="0.25">
      <c r="A55" s="16">
        <v>8260</v>
      </c>
      <c r="B55" s="70" t="s">
        <v>582</v>
      </c>
      <c r="C55" s="72">
        <v>129272255.58</v>
      </c>
    </row>
    <row r="56" spans="1:4" ht="9.75" customHeight="1" x14ac:dyDescent="0.25">
      <c r="A56" s="16">
        <v>8270</v>
      </c>
      <c r="B56" s="71" t="s">
        <v>583</v>
      </c>
      <c r="C56" s="73">
        <v>129272255.58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65</v>
      </c>
      <c r="C59" s="16"/>
    </row>
    <row r="61" spans="1:4" ht="15" customHeight="1" x14ac:dyDescent="0.25">
      <c r="B61" s="107"/>
      <c r="C61" s="107"/>
      <c r="D61" s="107"/>
    </row>
    <row r="62" spans="1:4" ht="15" customHeight="1" x14ac:dyDescent="0.25">
      <c r="B62" s="107"/>
      <c r="C62" s="107"/>
      <c r="D62" s="107"/>
    </row>
    <row r="63" spans="1:4" ht="15" customHeight="1" x14ac:dyDescent="0.25">
      <c r="B63" s="107"/>
      <c r="C63" s="107"/>
      <c r="D63" s="107"/>
    </row>
    <row r="64" spans="1:4" ht="15" customHeight="1" x14ac:dyDescent="0.25">
      <c r="B64" s="107"/>
      <c r="C64" s="107"/>
      <c r="D64" s="107"/>
    </row>
    <row r="65" spans="2:4" ht="15" customHeight="1" x14ac:dyDescent="0.25">
      <c r="B65" s="107"/>
      <c r="C65" s="107"/>
      <c r="D65" s="107"/>
    </row>
    <row r="66" spans="2:4" ht="15" customHeight="1" x14ac:dyDescent="0.25">
      <c r="B66" s="107"/>
      <c r="C66" s="107"/>
      <c r="D66" s="107"/>
    </row>
    <row r="67" spans="2:4" ht="15" customHeight="1" x14ac:dyDescent="0.25">
      <c r="B67" s="107"/>
      <c r="C67" s="107"/>
      <c r="D67" s="107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 Mota</cp:lastModifiedBy>
  <cp:revision/>
  <cp:lastPrinted>2025-01-17T18:23:15Z</cp:lastPrinted>
  <dcterms:created xsi:type="dcterms:W3CDTF">2024-04-09T21:57:28Z</dcterms:created>
  <dcterms:modified xsi:type="dcterms:W3CDTF">2025-01-23T15:18:20Z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